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Historical Analyses\2022\Web Uploads\"/>
    </mc:Choice>
  </mc:AlternateContent>
  <xr:revisionPtr revIDLastSave="0" documentId="8_{9E71DF5D-6888-47D5-A099-E87CB8D5D7A6}" xr6:coauthVersionLast="47" xr6:coauthVersionMax="47" xr10:uidLastSave="{00000000-0000-0000-0000-000000000000}"/>
  <bookViews>
    <workbookView xWindow="-15510" yWindow="-18270" windowWidth="29040" windowHeight="17640" xr2:uid="{FF1DA616-9ECC-4890-8CA3-7158906391CB}"/>
  </bookViews>
  <sheets>
    <sheet name="Reduc by Agency" sheetId="2" r:id="rId1"/>
    <sheet name="Reduc by Functional Group" sheetId="3" r:id="rId2"/>
  </sheets>
  <definedNames>
    <definedName name="_xlnm.Print_Area" localSheetId="0">'Reduc by Agency'!$A$1:$V$107</definedName>
    <definedName name="_xlnm.Print_Area" localSheetId="1">'Reduc by Functional Group'!$A$1:$U$35</definedName>
    <definedName name="_xlnm.Print_Titles" localSheetId="0">'Reduc by Agency'!$A:$B,'Reduc by Agency'!$1:$7</definedName>
    <definedName name="_xlnm.Print_Titles" localSheetId="1">'Reduc by Functional Group'!$A:$A,'Reduc by Functional Group'!$1:$4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T20" i="3" l="1"/>
  <c r="S20" i="3"/>
  <c r="L20" i="3"/>
  <c r="F20" i="3"/>
  <c r="J19" i="3"/>
  <c r="F19" i="3"/>
  <c r="U18" i="3"/>
  <c r="Q18" i="3"/>
  <c r="J18" i="3"/>
  <c r="F18" i="3"/>
  <c r="U17" i="3"/>
  <c r="Q17" i="3"/>
  <c r="J17" i="3"/>
  <c r="F17" i="3"/>
  <c r="U16" i="3"/>
  <c r="P16" i="3"/>
  <c r="O16" i="3"/>
  <c r="N16" i="3"/>
  <c r="J16" i="3"/>
  <c r="F16" i="3"/>
  <c r="U15" i="3"/>
  <c r="P15" i="3"/>
  <c r="O15" i="3"/>
  <c r="N15" i="3"/>
  <c r="J15" i="3"/>
  <c r="F15" i="3"/>
  <c r="U14" i="3"/>
  <c r="P14" i="3"/>
  <c r="P20" i="3" s="1"/>
  <c r="O14" i="3"/>
  <c r="O20" i="3" s="1"/>
  <c r="N14" i="3"/>
  <c r="J14" i="3"/>
  <c r="F14" i="3"/>
  <c r="U13" i="3"/>
  <c r="Q13" i="3"/>
  <c r="J13" i="3"/>
  <c r="F13" i="3"/>
  <c r="U12" i="3"/>
  <c r="Q12" i="3"/>
  <c r="J12" i="3"/>
  <c r="F12" i="3"/>
  <c r="U11" i="3"/>
  <c r="Q11" i="3"/>
  <c r="J11" i="3"/>
  <c r="F11" i="3"/>
  <c r="U10" i="3"/>
  <c r="U20" i="3" s="1"/>
  <c r="Q10" i="3"/>
  <c r="J10" i="3"/>
  <c r="F10" i="3"/>
  <c r="T101" i="2"/>
  <c r="Q101" i="2"/>
  <c r="P101" i="2"/>
  <c r="M101" i="2"/>
  <c r="K101" i="2"/>
  <c r="G101" i="2"/>
  <c r="V99" i="2"/>
  <c r="O99" i="2"/>
  <c r="R99" i="2" s="1"/>
  <c r="K99" i="2"/>
  <c r="G99" i="2"/>
  <c r="V98" i="2"/>
  <c r="R98" i="2"/>
  <c r="K98" i="2"/>
  <c r="G98" i="2"/>
  <c r="V97" i="2"/>
  <c r="R97" i="2"/>
  <c r="V96" i="2"/>
  <c r="R96" i="2"/>
  <c r="K96" i="2"/>
  <c r="G96" i="2"/>
  <c r="V95" i="2"/>
  <c r="R95" i="2"/>
  <c r="K95" i="2"/>
  <c r="G95" i="2"/>
  <c r="V94" i="2"/>
  <c r="R94" i="2"/>
  <c r="K94" i="2"/>
  <c r="G94" i="2"/>
  <c r="V93" i="2"/>
  <c r="R93" i="2"/>
  <c r="K93" i="2"/>
  <c r="G93" i="2"/>
  <c r="V92" i="2"/>
  <c r="R92" i="2"/>
  <c r="K92" i="2"/>
  <c r="G92" i="2"/>
  <c r="V91" i="2"/>
  <c r="R91" i="2"/>
  <c r="K91" i="2"/>
  <c r="G91" i="2"/>
  <c r="V90" i="2"/>
  <c r="R90" i="2"/>
  <c r="K90" i="2"/>
  <c r="G90" i="2"/>
  <c r="V89" i="2"/>
  <c r="R89" i="2"/>
  <c r="K89" i="2"/>
  <c r="G89" i="2"/>
  <c r="V88" i="2"/>
  <c r="R88" i="2"/>
  <c r="K88" i="2"/>
  <c r="G88" i="2"/>
  <c r="V87" i="2"/>
  <c r="R87" i="2"/>
  <c r="K87" i="2"/>
  <c r="G87" i="2"/>
  <c r="V86" i="2"/>
  <c r="R86" i="2"/>
  <c r="K86" i="2"/>
  <c r="G86" i="2"/>
  <c r="V85" i="2"/>
  <c r="R85" i="2"/>
  <c r="K85" i="2"/>
  <c r="G85" i="2"/>
  <c r="V84" i="2"/>
  <c r="R84" i="2"/>
  <c r="K84" i="2"/>
  <c r="G84" i="2"/>
  <c r="V83" i="2"/>
  <c r="R83" i="2"/>
  <c r="K83" i="2"/>
  <c r="G83" i="2"/>
  <c r="V82" i="2"/>
  <c r="R82" i="2"/>
  <c r="K82" i="2"/>
  <c r="G82" i="2"/>
  <c r="V81" i="2"/>
  <c r="R81" i="2"/>
  <c r="K81" i="2"/>
  <c r="G81" i="2"/>
  <c r="V80" i="2"/>
  <c r="R80" i="2"/>
  <c r="K80" i="2"/>
  <c r="G80" i="2"/>
  <c r="V79" i="2"/>
  <c r="R79" i="2"/>
  <c r="V78" i="2"/>
  <c r="R78" i="2"/>
  <c r="K78" i="2"/>
  <c r="G78" i="2"/>
  <c r="V77" i="2"/>
  <c r="R77" i="2"/>
  <c r="K77" i="2"/>
  <c r="G77" i="2"/>
  <c r="V76" i="2"/>
  <c r="R76" i="2"/>
  <c r="K76" i="2"/>
  <c r="G76" i="2"/>
  <c r="V75" i="2"/>
  <c r="R75" i="2"/>
  <c r="K75" i="2"/>
  <c r="G75" i="2"/>
  <c r="V74" i="2"/>
  <c r="R74" i="2"/>
  <c r="K74" i="2"/>
  <c r="G74" i="2"/>
  <c r="V73" i="2"/>
  <c r="R73" i="2"/>
  <c r="K73" i="2"/>
  <c r="G73" i="2"/>
  <c r="V72" i="2"/>
  <c r="R72" i="2"/>
  <c r="K72" i="2"/>
  <c r="G72" i="2"/>
  <c r="V71" i="2"/>
  <c r="R71" i="2"/>
  <c r="K71" i="2"/>
  <c r="G71" i="2"/>
  <c r="V70" i="2"/>
  <c r="R70" i="2"/>
  <c r="K70" i="2"/>
  <c r="G70" i="2"/>
  <c r="V69" i="2"/>
  <c r="R69" i="2"/>
  <c r="K69" i="2"/>
  <c r="G69" i="2"/>
  <c r="V68" i="2"/>
  <c r="R68" i="2"/>
  <c r="K68" i="2"/>
  <c r="G68" i="2"/>
  <c r="V67" i="2"/>
  <c r="R67" i="2"/>
  <c r="K67" i="2"/>
  <c r="G67" i="2"/>
  <c r="V66" i="2"/>
  <c r="R66" i="2"/>
  <c r="K66" i="2"/>
  <c r="G66" i="2"/>
  <c r="V65" i="2"/>
  <c r="R65" i="2"/>
  <c r="K65" i="2"/>
  <c r="G65" i="2"/>
  <c r="V64" i="2"/>
  <c r="R64" i="2"/>
  <c r="K64" i="2"/>
  <c r="G64" i="2"/>
  <c r="V63" i="2"/>
  <c r="R63" i="2"/>
  <c r="K63" i="2"/>
  <c r="G63" i="2"/>
  <c r="V62" i="2"/>
  <c r="R62" i="2"/>
  <c r="K62" i="2"/>
  <c r="G62" i="2"/>
  <c r="V61" i="2"/>
  <c r="R61" i="2"/>
  <c r="K61" i="2"/>
  <c r="G61" i="2"/>
  <c r="V60" i="2"/>
  <c r="R60" i="2"/>
  <c r="K60" i="2"/>
  <c r="G60" i="2"/>
  <c r="V59" i="2"/>
  <c r="R59" i="2"/>
  <c r="K59" i="2"/>
  <c r="G59" i="2"/>
  <c r="V58" i="2"/>
  <c r="R58" i="2"/>
  <c r="K58" i="2"/>
  <c r="G58" i="2"/>
  <c r="V57" i="2"/>
  <c r="R57" i="2"/>
  <c r="K57" i="2"/>
  <c r="G57" i="2"/>
  <c r="V56" i="2"/>
  <c r="R56" i="2"/>
  <c r="K56" i="2"/>
  <c r="G56" i="2"/>
  <c r="V55" i="2"/>
  <c r="R55" i="2"/>
  <c r="K55" i="2"/>
  <c r="G55" i="2"/>
  <c r="V54" i="2"/>
  <c r="R54" i="2"/>
  <c r="K54" i="2"/>
  <c r="G54" i="2"/>
  <c r="V53" i="2"/>
  <c r="R53" i="2"/>
  <c r="K53" i="2"/>
  <c r="G53" i="2"/>
  <c r="V52" i="2"/>
  <c r="R52" i="2"/>
  <c r="K52" i="2"/>
  <c r="G52" i="2"/>
  <c r="V51" i="2"/>
  <c r="R51" i="2"/>
  <c r="K51" i="2"/>
  <c r="G51" i="2"/>
  <c r="V50" i="2"/>
  <c r="R50" i="2"/>
  <c r="K50" i="2"/>
  <c r="G50" i="2"/>
  <c r="V49" i="2"/>
  <c r="R49" i="2"/>
  <c r="K49" i="2"/>
  <c r="G49" i="2"/>
  <c r="V48" i="2"/>
  <c r="R48" i="2"/>
  <c r="K48" i="2"/>
  <c r="G48" i="2"/>
  <c r="V47" i="2"/>
  <c r="R47" i="2"/>
  <c r="K47" i="2"/>
  <c r="G47" i="2"/>
  <c r="V46" i="2"/>
  <c r="R46" i="2"/>
  <c r="K46" i="2"/>
  <c r="G46" i="2"/>
  <c r="V45" i="2"/>
  <c r="R45" i="2"/>
  <c r="K45" i="2"/>
  <c r="G45" i="2"/>
  <c r="V44" i="2"/>
  <c r="R44" i="2"/>
  <c r="K44" i="2"/>
  <c r="G44" i="2"/>
  <c r="V43" i="2"/>
  <c r="R43" i="2"/>
  <c r="K43" i="2"/>
  <c r="G43" i="2"/>
  <c r="V42" i="2"/>
  <c r="R42" i="2"/>
  <c r="K42" i="2"/>
  <c r="G42" i="2"/>
  <c r="V41" i="2"/>
  <c r="R41" i="2"/>
  <c r="K41" i="2"/>
  <c r="G41" i="2"/>
  <c r="V40" i="2"/>
  <c r="R40" i="2"/>
  <c r="K40" i="2"/>
  <c r="G40" i="2"/>
  <c r="V39" i="2"/>
  <c r="R39" i="2"/>
  <c r="K39" i="2"/>
  <c r="G39" i="2"/>
  <c r="V38" i="2"/>
  <c r="R38" i="2"/>
  <c r="K38" i="2"/>
  <c r="G38" i="2"/>
  <c r="V37" i="2"/>
  <c r="R37" i="2"/>
  <c r="K37" i="2"/>
  <c r="G37" i="2"/>
  <c r="V36" i="2"/>
  <c r="R36" i="2"/>
  <c r="K36" i="2"/>
  <c r="G36" i="2"/>
  <c r="V35" i="2"/>
  <c r="R35" i="2"/>
  <c r="K35" i="2"/>
  <c r="G35" i="2"/>
  <c r="U34" i="2"/>
  <c r="U101" i="2" s="1"/>
  <c r="R34" i="2"/>
  <c r="K34" i="2"/>
  <c r="G34" i="2"/>
  <c r="V33" i="2"/>
  <c r="R33" i="2"/>
  <c r="K33" i="2"/>
  <c r="G33" i="2"/>
  <c r="V32" i="2"/>
  <c r="R32" i="2"/>
  <c r="K32" i="2"/>
  <c r="G32" i="2"/>
  <c r="V31" i="2"/>
  <c r="R31" i="2"/>
  <c r="K31" i="2"/>
  <c r="G31" i="2"/>
  <c r="V30" i="2"/>
  <c r="R30" i="2"/>
  <c r="K30" i="2"/>
  <c r="G30" i="2"/>
  <c r="V29" i="2"/>
  <c r="R29" i="2"/>
  <c r="K29" i="2"/>
  <c r="G29" i="2"/>
  <c r="V28" i="2"/>
  <c r="R28" i="2"/>
  <c r="K28" i="2"/>
  <c r="G28" i="2"/>
  <c r="V27" i="2"/>
  <c r="R27" i="2"/>
  <c r="K27" i="2"/>
  <c r="G27" i="2"/>
  <c r="V26" i="2"/>
  <c r="R26" i="2"/>
  <c r="K26" i="2"/>
  <c r="G26" i="2"/>
  <c r="V25" i="2"/>
  <c r="R25" i="2"/>
  <c r="K25" i="2"/>
  <c r="G25" i="2"/>
  <c r="V24" i="2"/>
  <c r="R24" i="2"/>
  <c r="K24" i="2"/>
  <c r="G24" i="2"/>
  <c r="V23" i="2"/>
  <c r="R23" i="2"/>
  <c r="K23" i="2"/>
  <c r="G23" i="2"/>
  <c r="V22" i="2"/>
  <c r="R22" i="2"/>
  <c r="K22" i="2"/>
  <c r="G22" i="2"/>
  <c r="V21" i="2"/>
  <c r="R21" i="2"/>
  <c r="K21" i="2"/>
  <c r="G21" i="2"/>
  <c r="V20" i="2"/>
  <c r="R20" i="2"/>
  <c r="K20" i="2"/>
  <c r="G20" i="2"/>
  <c r="V19" i="2"/>
  <c r="R19" i="2"/>
  <c r="K19" i="2"/>
  <c r="G19" i="2"/>
  <c r="V18" i="2"/>
  <c r="R18" i="2"/>
  <c r="K18" i="2"/>
  <c r="G18" i="2"/>
  <c r="V17" i="2"/>
  <c r="R17" i="2"/>
  <c r="K17" i="2"/>
  <c r="G17" i="2"/>
  <c r="V16" i="2"/>
  <c r="R16" i="2"/>
  <c r="K16" i="2"/>
  <c r="G16" i="2"/>
  <c r="V15" i="2"/>
  <c r="R15" i="2"/>
  <c r="K15" i="2"/>
  <c r="G15" i="2"/>
  <c r="V14" i="2"/>
  <c r="R14" i="2"/>
  <c r="K14" i="2"/>
  <c r="G14" i="2"/>
  <c r="V13" i="2"/>
  <c r="R13" i="2"/>
  <c r="K13" i="2"/>
  <c r="G13" i="2"/>
  <c r="V12" i="2"/>
  <c r="R12" i="2"/>
  <c r="K12" i="2"/>
  <c r="G12" i="2"/>
  <c r="V11" i="2"/>
  <c r="R11" i="2"/>
  <c r="K11" i="2"/>
  <c r="G11" i="2"/>
  <c r="V10" i="2"/>
  <c r="R10" i="2"/>
  <c r="K10" i="2"/>
  <c r="G10" i="2"/>
  <c r="V9" i="2"/>
  <c r="R9" i="2"/>
  <c r="R101" i="2" s="1"/>
  <c r="K9" i="2"/>
  <c r="G9" i="2"/>
  <c r="J20" i="3" l="1"/>
  <c r="Q15" i="3"/>
  <c r="Q14" i="3"/>
  <c r="Q16" i="3"/>
  <c r="Q20" i="3"/>
  <c r="V101" i="2"/>
  <c r="O101" i="2"/>
  <c r="N20" i="3"/>
  <c r="V34" i="2"/>
</calcChain>
</file>

<file path=xl/sharedStrings.xml><?xml version="1.0" encoding="utf-8"?>
<sst xmlns="http://schemas.openxmlformats.org/spreadsheetml/2006/main" count="300" uniqueCount="248">
  <si>
    <t>MID-YEAR APPROPRIATIONS REDUCTIONS BY AGENCY</t>
  </si>
  <si>
    <t>FY 2000-01 - Present</t>
  </si>
  <si>
    <t>FY 2000-01</t>
  </si>
  <si>
    <t>FY 2001-02</t>
  </si>
  <si>
    <t>FY 2002-03</t>
  </si>
  <si>
    <t>FY 2003-04</t>
  </si>
  <si>
    <t>FY 2008-09</t>
  </si>
  <si>
    <t>FY 2009-10</t>
  </si>
  <si>
    <t>1% Mid-Year</t>
  </si>
  <si>
    <t xml:space="preserve">Less 4% </t>
  </si>
  <si>
    <t>Less 2.52%</t>
  </si>
  <si>
    <t>Total</t>
  </si>
  <si>
    <t>Less 5%</t>
  </si>
  <si>
    <t>Less 3.73%</t>
  </si>
  <si>
    <t>Targeted</t>
  </si>
  <si>
    <t>7% Mid-Year</t>
  </si>
  <si>
    <t>2% Mid-Year</t>
  </si>
  <si>
    <t>4.04% Mid-Year</t>
  </si>
  <si>
    <t>5% Mid-Year</t>
  </si>
  <si>
    <t>Reduction</t>
  </si>
  <si>
    <t>A01</t>
  </si>
  <si>
    <t>Senate</t>
  </si>
  <si>
    <t>A05</t>
  </si>
  <si>
    <t>House</t>
  </si>
  <si>
    <t>A15</t>
  </si>
  <si>
    <t>Legislative Council</t>
  </si>
  <si>
    <t>A17</t>
  </si>
  <si>
    <t>Legislative Printing</t>
  </si>
  <si>
    <t>A20</t>
  </si>
  <si>
    <t>Legislative Audit Council</t>
  </si>
  <si>
    <t>A25</t>
  </si>
  <si>
    <t>Legislative Information Systems</t>
  </si>
  <si>
    <t>B04</t>
  </si>
  <si>
    <t>Judicial Department</t>
  </si>
  <si>
    <t>B06</t>
  </si>
  <si>
    <t>Sentencing Guidelines Commission</t>
  </si>
  <si>
    <t>C05</t>
  </si>
  <si>
    <t>Administrative Law Judges</t>
  </si>
  <si>
    <t>D05</t>
  </si>
  <si>
    <t>Governor's Office - ECS</t>
  </si>
  <si>
    <t>D10</t>
  </si>
  <si>
    <t>Governor's Office - SLED</t>
  </si>
  <si>
    <t>D17</t>
  </si>
  <si>
    <t>Governor's Office - OEPP</t>
  </si>
  <si>
    <t>D20</t>
  </si>
  <si>
    <t>Governor's Office - Mansion</t>
  </si>
  <si>
    <t>E04</t>
  </si>
  <si>
    <t>Lieutenant Governor</t>
  </si>
  <si>
    <t>E08</t>
  </si>
  <si>
    <t>Secretary of State</t>
  </si>
  <si>
    <t>E12</t>
  </si>
  <si>
    <t>Comptroller General</t>
  </si>
  <si>
    <t>E16</t>
  </si>
  <si>
    <t>State Treasurer</t>
  </si>
  <si>
    <t>E20</t>
  </si>
  <si>
    <t>Attorney General</t>
  </si>
  <si>
    <t>E21</t>
  </si>
  <si>
    <t>Prosecution Coordination Commission</t>
  </si>
  <si>
    <t>E22</t>
  </si>
  <si>
    <t>Office of Appellate Defense</t>
  </si>
  <si>
    <t>E23</t>
  </si>
  <si>
    <t>Commission on Indigent Defense</t>
  </si>
  <si>
    <t>E24</t>
  </si>
  <si>
    <t>Adjutant General</t>
  </si>
  <si>
    <t>E28</t>
  </si>
  <si>
    <t>Election Commission</t>
  </si>
  <si>
    <t>F03</t>
  </si>
  <si>
    <t>B&amp;C Bd.</t>
  </si>
  <si>
    <t>F27</t>
  </si>
  <si>
    <t>B&amp;C Bd. - Auditor</t>
  </si>
  <si>
    <t>F30</t>
  </si>
  <si>
    <t>B&amp;C Bd. - Employee Benefits</t>
  </si>
  <si>
    <t>H03</t>
  </si>
  <si>
    <t>Commission on Higher Education</t>
  </si>
  <si>
    <t>H06</t>
  </si>
  <si>
    <t>Higher Education Tuition Grants</t>
  </si>
  <si>
    <t>H09</t>
  </si>
  <si>
    <t>The Citadel</t>
  </si>
  <si>
    <t>H12</t>
  </si>
  <si>
    <t>Clemson University (E&amp;G)</t>
  </si>
  <si>
    <t>H15</t>
  </si>
  <si>
    <t>University of Charleston</t>
  </si>
  <si>
    <t>H17</t>
  </si>
  <si>
    <t>Coastal Carolina University</t>
  </si>
  <si>
    <t>H18</t>
  </si>
  <si>
    <t>Francis Marion University</t>
  </si>
  <si>
    <t>H21</t>
  </si>
  <si>
    <t>Lander University</t>
  </si>
  <si>
    <t>H24</t>
  </si>
  <si>
    <t>South Carolina State University</t>
  </si>
  <si>
    <t>H27</t>
  </si>
  <si>
    <t>University of South Carolina - Columbia</t>
  </si>
  <si>
    <t>H29</t>
  </si>
  <si>
    <t>USC - Aiken</t>
  </si>
  <si>
    <t>H34</t>
  </si>
  <si>
    <t>USC - Spartanburg</t>
  </si>
  <si>
    <t>H36</t>
  </si>
  <si>
    <t>USC - Beaufort</t>
  </si>
  <si>
    <t>H37</t>
  </si>
  <si>
    <t>USC - Lancaster</t>
  </si>
  <si>
    <t>H38</t>
  </si>
  <si>
    <t>USC - Salkehatchie</t>
  </si>
  <si>
    <t>H39</t>
  </si>
  <si>
    <t>USC - Sumter</t>
  </si>
  <si>
    <t>H40</t>
  </si>
  <si>
    <t>USC - Union</t>
  </si>
  <si>
    <t>H47</t>
  </si>
  <si>
    <t>Winthrop University</t>
  </si>
  <si>
    <t>H51</t>
  </si>
  <si>
    <t xml:space="preserve">MUSC </t>
  </si>
  <si>
    <t>H53</t>
  </si>
  <si>
    <t>Consortium of Community Teaching Hospitals</t>
  </si>
  <si>
    <t>H59</t>
  </si>
  <si>
    <t>Technical &amp; Comp. Education</t>
  </si>
  <si>
    <t>H63</t>
  </si>
  <si>
    <t>Department of Education</t>
  </si>
  <si>
    <t>H67</t>
  </si>
  <si>
    <t>ETV</t>
  </si>
  <si>
    <t>H71</t>
  </si>
  <si>
    <t>Wil Lou Gray Opportunity School</t>
  </si>
  <si>
    <t>H73</t>
  </si>
  <si>
    <t>Vocational Rehabilitation</t>
  </si>
  <si>
    <t>H75</t>
  </si>
  <si>
    <t>School for the Deaf &amp; the Blind</t>
  </si>
  <si>
    <t>H79</t>
  </si>
  <si>
    <t>Archives &amp; History</t>
  </si>
  <si>
    <t>H87</t>
  </si>
  <si>
    <t>State Library</t>
  </si>
  <si>
    <t>H91</t>
  </si>
  <si>
    <t>Arts Commission</t>
  </si>
  <si>
    <t>H95</t>
  </si>
  <si>
    <t>Museum Commission</t>
  </si>
  <si>
    <t>J02</t>
  </si>
  <si>
    <t xml:space="preserve">Department of Health &amp; Human Services </t>
  </si>
  <si>
    <t>J04</t>
  </si>
  <si>
    <t>Department of Health &amp; Environmental Control</t>
  </si>
  <si>
    <t>J12</t>
  </si>
  <si>
    <t>Department of Mental Health</t>
  </si>
  <si>
    <t>J16</t>
  </si>
  <si>
    <t>Department of Disabilities &amp; Special Needs</t>
  </si>
  <si>
    <t>J20</t>
  </si>
  <si>
    <t>Department of Alcohol &amp; Other Drug Abuse Services</t>
  </si>
  <si>
    <t>K05</t>
  </si>
  <si>
    <t>Department of Public Safety</t>
  </si>
  <si>
    <t>L04</t>
  </si>
  <si>
    <t>Department of Social Services</t>
  </si>
  <si>
    <t>L12</t>
  </si>
  <si>
    <t>John de la Howe School</t>
  </si>
  <si>
    <t>L24</t>
  </si>
  <si>
    <t>Commission for the Blind</t>
  </si>
  <si>
    <t>L36</t>
  </si>
  <si>
    <t>Human Affairs Commission</t>
  </si>
  <si>
    <t>L46</t>
  </si>
  <si>
    <t>Commission on Minority Affairs</t>
  </si>
  <si>
    <t>N04</t>
  </si>
  <si>
    <t>Department of Corrections</t>
  </si>
  <si>
    <t>N08</t>
  </si>
  <si>
    <t>Department of Probation, Parole &amp; Pardon Services</t>
  </si>
  <si>
    <t>N12</t>
  </si>
  <si>
    <t>Department of Juvenile Justice</t>
  </si>
  <si>
    <t>N20</t>
  </si>
  <si>
    <t>Law Enforcement Training Council</t>
  </si>
  <si>
    <t>P12</t>
  </si>
  <si>
    <t>Forestry Commission</t>
  </si>
  <si>
    <t>P16</t>
  </si>
  <si>
    <t>Department of Agriculture</t>
  </si>
  <si>
    <t>P20</t>
  </si>
  <si>
    <t>Clemson PSA</t>
  </si>
  <si>
    <t>P21</t>
  </si>
  <si>
    <t>SC State PSA</t>
  </si>
  <si>
    <t>P24</t>
  </si>
  <si>
    <t>Department of Natural Resources</t>
  </si>
  <si>
    <t>P26</t>
  </si>
  <si>
    <t>Sea Grant Consortium</t>
  </si>
  <si>
    <t>P28</t>
  </si>
  <si>
    <t>Department of Parks, Recreation &amp; Tourism</t>
  </si>
  <si>
    <t>P32</t>
  </si>
  <si>
    <t>Department of Commerce</t>
  </si>
  <si>
    <t>R08</t>
  </si>
  <si>
    <t>Workers' Compensation Commission</t>
  </si>
  <si>
    <t>R20</t>
  </si>
  <si>
    <t>Department of Insurance</t>
  </si>
  <si>
    <t>R28</t>
  </si>
  <si>
    <t>Department of Consumer Affairs</t>
  </si>
  <si>
    <t>R36</t>
  </si>
  <si>
    <t>Department of Labor, Licensing &amp; Regulation</t>
  </si>
  <si>
    <t>R44</t>
  </si>
  <si>
    <t>Department of Revenue</t>
  </si>
  <si>
    <t>R52</t>
  </si>
  <si>
    <t>State Ethics Commission</t>
  </si>
  <si>
    <t>R60</t>
  </si>
  <si>
    <t>Employment Security Commission</t>
  </si>
  <si>
    <t>S60</t>
  </si>
  <si>
    <t>Procurement Review Panel</t>
  </si>
  <si>
    <t>U12</t>
  </si>
  <si>
    <t>Department of Transportation</t>
  </si>
  <si>
    <t>U30</t>
  </si>
  <si>
    <t>Division of Aeronautics</t>
  </si>
  <si>
    <t>X12</t>
  </si>
  <si>
    <t>Aid to Subdivisions - Comptroller General</t>
  </si>
  <si>
    <t>X22</t>
  </si>
  <si>
    <t>Aid to Subdivisions - Treasurer</t>
  </si>
  <si>
    <t xml:space="preserve"> </t>
  </si>
  <si>
    <t>NOTE:  The Mid-Year Reductions do not include the Capital Reserve Fund.  In each year that</t>
  </si>
  <si>
    <t>mid-year reductions occurred, the Capital Reserve Fund was reduced first.</t>
  </si>
  <si>
    <t>Source: Mid-Year Agency Base Reduction Spreadsheet &amp; RFA Funding Comparison</t>
  </si>
  <si>
    <t>MID-YEAR APPROPRIATIONS REDUCTIONS BY FUNCTIONAL GROUP</t>
  </si>
  <si>
    <t>Less 1%</t>
  </si>
  <si>
    <t>Less 4%</t>
  </si>
  <si>
    <t>Less Targeted</t>
  </si>
  <si>
    <t>Less 7%</t>
  </si>
  <si>
    <t>Less 2%</t>
  </si>
  <si>
    <t>Less 4.04%</t>
  </si>
  <si>
    <r>
      <t>Reduction</t>
    </r>
    <r>
      <rPr>
        <vertAlign val="superscript"/>
        <sz val="10"/>
        <rFont val="Arial"/>
        <family val="2"/>
      </rPr>
      <t>A</t>
    </r>
  </si>
  <si>
    <r>
      <t>Reduction</t>
    </r>
    <r>
      <rPr>
        <vertAlign val="superscript"/>
        <sz val="10"/>
        <rFont val="Arial"/>
        <family val="2"/>
      </rPr>
      <t>B</t>
    </r>
  </si>
  <si>
    <r>
      <t>Reduction</t>
    </r>
    <r>
      <rPr>
        <vertAlign val="superscript"/>
        <sz val="10"/>
        <rFont val="Arial"/>
        <family val="2"/>
      </rPr>
      <t>C</t>
    </r>
  </si>
  <si>
    <r>
      <t>Reduction</t>
    </r>
    <r>
      <rPr>
        <vertAlign val="superscript"/>
        <sz val="10"/>
        <rFont val="Arial"/>
        <family val="2"/>
      </rPr>
      <t>D</t>
    </r>
  </si>
  <si>
    <r>
      <t>Reduction</t>
    </r>
    <r>
      <rPr>
        <vertAlign val="superscript"/>
        <sz val="10"/>
        <rFont val="Arial"/>
        <family val="2"/>
      </rPr>
      <t>E</t>
    </r>
  </si>
  <si>
    <r>
      <t>Reduction</t>
    </r>
    <r>
      <rPr>
        <vertAlign val="superscript"/>
        <sz val="10"/>
        <rFont val="Arial"/>
        <family val="2"/>
      </rPr>
      <t>F</t>
    </r>
  </si>
  <si>
    <r>
      <t>Reduction</t>
    </r>
    <r>
      <rPr>
        <vertAlign val="superscript"/>
        <sz val="10"/>
        <rFont val="Arial"/>
        <family val="2"/>
      </rPr>
      <t>G</t>
    </r>
  </si>
  <si>
    <r>
      <t>Reduction</t>
    </r>
    <r>
      <rPr>
        <vertAlign val="superscript"/>
        <sz val="10"/>
        <rFont val="Arial"/>
        <family val="2"/>
      </rPr>
      <t>H</t>
    </r>
  </si>
  <si>
    <r>
      <t>Reduction</t>
    </r>
    <r>
      <rPr>
        <vertAlign val="superscript"/>
        <sz val="10"/>
        <rFont val="Arial"/>
        <family val="2"/>
      </rPr>
      <t>I</t>
    </r>
  </si>
  <si>
    <r>
      <t>Reduction</t>
    </r>
    <r>
      <rPr>
        <vertAlign val="superscript"/>
        <sz val="10"/>
        <color theme="1"/>
        <rFont val="Arial"/>
        <family val="2"/>
      </rPr>
      <t>J</t>
    </r>
  </si>
  <si>
    <r>
      <t>Reduction</t>
    </r>
    <r>
      <rPr>
        <vertAlign val="superscript"/>
        <sz val="10"/>
        <rFont val="Arial"/>
        <family val="2"/>
      </rPr>
      <t>K</t>
    </r>
  </si>
  <si>
    <t>K-12 Education, Special Schools &amp; Cultural</t>
  </si>
  <si>
    <t>Higher Education</t>
  </si>
  <si>
    <t>Health &amp; Social</t>
  </si>
  <si>
    <t>Natural Resources &amp; Economic Development</t>
  </si>
  <si>
    <t>Law Enforcement &amp; Corrections</t>
  </si>
  <si>
    <t>Regulatory &amp; Transportation</t>
  </si>
  <si>
    <t>Legislative, Judicial, Executive &amp; Administrative</t>
  </si>
  <si>
    <t>Debt Service</t>
  </si>
  <si>
    <t xml:space="preserve">Aid to Subdivisions </t>
  </si>
  <si>
    <t>Capital Reserve Fund</t>
  </si>
  <si>
    <t>NOTE:  The mid-year reductions do not include the Capital Reserve Fund.  In each year that</t>
  </si>
  <si>
    <r>
      <t>A</t>
    </r>
    <r>
      <rPr>
        <sz val="10"/>
        <rFont val="Arial"/>
        <family val="2"/>
      </rPr>
      <t xml:space="preserve"> On May 8, 2001, the Budget &amp; Control Board approved a 1% general fund reduction.</t>
    </r>
  </si>
  <si>
    <r>
      <t xml:space="preserve">G </t>
    </r>
    <r>
      <rPr>
        <sz val="10"/>
        <rFont val="Arial"/>
        <family val="2"/>
      </rPr>
      <t xml:space="preserve">In October 2008, the General Assembly &amp; Governor approved $487,906,414 of targeted general fund reductions. </t>
    </r>
  </si>
  <si>
    <r>
      <t>B</t>
    </r>
    <r>
      <rPr>
        <sz val="10"/>
        <rFont val="Arial"/>
        <family val="2"/>
      </rPr>
      <t xml:space="preserve"> On October 30, 2001, the Budget &amp; Control Board approved a 4% general fund reduction.</t>
    </r>
  </si>
  <si>
    <r>
      <t xml:space="preserve">H </t>
    </r>
    <r>
      <rPr>
        <sz val="10"/>
        <rFont val="Arial"/>
        <family val="2"/>
      </rPr>
      <t>On December 11, 2008, the Budget &amp; Control Board approved a 7% general fund reduction.</t>
    </r>
  </si>
  <si>
    <r>
      <t>C</t>
    </r>
    <r>
      <rPr>
        <sz val="10"/>
        <rFont val="Arial"/>
        <family val="2"/>
      </rPr>
      <t xml:space="preserve"> On March 26, 2002, the Budget &amp; Control Board approved a 2.52% general fund reduction.</t>
    </r>
  </si>
  <si>
    <r>
      <t xml:space="preserve">I </t>
    </r>
    <r>
      <rPr>
        <sz val="10"/>
        <rFont val="Arial"/>
        <family val="2"/>
      </rPr>
      <t>On April 2, 2009, the Budget &amp; Control Board approved a 2% general fund reduction.</t>
    </r>
  </si>
  <si>
    <r>
      <t>D</t>
    </r>
    <r>
      <rPr>
        <sz val="10"/>
        <rFont val="Arial"/>
        <family val="2"/>
      </rPr>
      <t xml:space="preserve"> On December 10, 2002, the Budget &amp; Control Board approved a 5% general fund reduction.</t>
    </r>
  </si>
  <si>
    <r>
      <t xml:space="preserve">J </t>
    </r>
    <r>
      <rPr>
        <sz val="10"/>
        <rFont val="Arial"/>
        <family val="2"/>
      </rPr>
      <t>On September 3, 2009, the Budget &amp; Control Board approved a 4.04% general fund reduction.</t>
    </r>
  </si>
  <si>
    <r>
      <t>E</t>
    </r>
    <r>
      <rPr>
        <sz val="10"/>
        <rFont val="Arial"/>
        <family val="2"/>
      </rPr>
      <t xml:space="preserve"> On February 11, 2003, the Budget &amp; Control Board approved a 3.73% general fund reduction.</t>
    </r>
  </si>
  <si>
    <r>
      <t xml:space="preserve">K </t>
    </r>
    <r>
      <rPr>
        <sz val="10"/>
        <rFont val="Arial"/>
        <family val="2"/>
      </rPr>
      <t>On December 15, 2009, the Budget &amp; Control Board approved a 5% general fund reduction.</t>
    </r>
  </si>
  <si>
    <r>
      <t xml:space="preserve">F </t>
    </r>
    <r>
      <rPr>
        <sz val="10"/>
        <rFont val="Arial"/>
        <family val="2"/>
      </rPr>
      <t>On August 20, 2003, the Budget &amp; Control Board approved a 1% general fund reduction.</t>
    </r>
  </si>
  <si>
    <t>*Effective July, 1 2014 pursuant to Act 121 the Budget &amp; Control Board was abolished and the State</t>
  </si>
  <si>
    <t>Fiscal Accountability Authority was created.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</si>
</sst>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Arial"/>
      <family val="2"/>
    </font>
    <font>
      <sz val="12"/>
      <color theme="1"/>
      <name val="Calibri"/>
      <family val="2"/>
      <scheme val="minor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12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vertAlign val="superscript"/>
      <sz val="10"/>
      <name val="Arial"/>
      <family val="2"/>
    </font>
    <font>
      <vertAlign val="superscript"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</cellStyleXfs>
  <cellXfs count="89">
    <xf numFmtId="0" fontId="0" fillId="0" borderId="0" xfId="0"/>
    <xf numFmtId="0" fontId="2" fillId="0" borderId="0" xfId="1" applyFont="1"/>
    <xf numFmtId="0" fontId="3" fillId="0" borderId="0" xfId="1" applyFont="1"/>
    <xf numFmtId="0" fontId="4" fillId="0" borderId="0" xfId="1" applyFont="1"/>
    <xf numFmtId="0" fontId="5" fillId="0" borderId="0" xfId="1" applyFont="1"/>
    <xf numFmtId="0" fontId="1" fillId="0" borderId="0" xfId="1" applyAlignment="1">
      <alignment horizontal="center"/>
    </xf>
    <xf numFmtId="0" fontId="6" fillId="0" borderId="0" xfId="1" applyFont="1"/>
    <xf numFmtId="41" fontId="6" fillId="0" borderId="0" xfId="1" applyNumberFormat="1" applyFont="1"/>
    <xf numFmtId="41" fontId="1" fillId="0" borderId="0" xfId="1" applyNumberFormat="1"/>
    <xf numFmtId="0" fontId="1" fillId="0" borderId="0" xfId="1"/>
    <xf numFmtId="41" fontId="6" fillId="0" borderId="0" xfId="1" applyNumberFormat="1" applyFont="1" applyAlignment="1">
      <alignment horizontal="center"/>
    </xf>
    <xf numFmtId="41" fontId="6" fillId="0" borderId="2" xfId="1" applyNumberFormat="1" applyFont="1" applyBorder="1" applyAlignment="1">
      <alignment horizontal="center"/>
    </xf>
    <xf numFmtId="0" fontId="1" fillId="0" borderId="2" xfId="1" applyBorder="1"/>
    <xf numFmtId="41" fontId="7" fillId="0" borderId="3" xfId="1" applyNumberFormat="1" applyFont="1" applyBorder="1" applyAlignment="1">
      <alignment horizontal="center"/>
    </xf>
    <xf numFmtId="41" fontId="7" fillId="0" borderId="0" xfId="1" applyNumberFormat="1" applyFont="1"/>
    <xf numFmtId="41" fontId="7" fillId="0" borderId="0" xfId="1" applyNumberFormat="1" applyFont="1" applyAlignment="1">
      <alignment horizontal="center"/>
    </xf>
    <xf numFmtId="41" fontId="7" fillId="0" borderId="0" xfId="2" applyNumberFormat="1" applyFont="1" applyAlignment="1">
      <alignment horizontal="center"/>
    </xf>
    <xf numFmtId="10" fontId="7" fillId="0" borderId="0" xfId="3" applyNumberFormat="1" applyFont="1" applyAlignment="1" applyProtection="1">
      <alignment horizontal="center"/>
    </xf>
    <xf numFmtId="41" fontId="7" fillId="0" borderId="0" xfId="1" quotePrefix="1" applyNumberFormat="1" applyFont="1" applyAlignment="1">
      <alignment horizontal="center"/>
    </xf>
    <xf numFmtId="0" fontId="8" fillId="0" borderId="0" xfId="1" applyFont="1" applyAlignment="1">
      <alignment horizontal="center"/>
    </xf>
    <xf numFmtId="41" fontId="7" fillId="0" borderId="2" xfId="1" applyNumberFormat="1" applyFont="1" applyBorder="1" applyAlignment="1">
      <alignment horizontal="center"/>
    </xf>
    <xf numFmtId="0" fontId="7" fillId="0" borderId="2" xfId="1" applyFont="1" applyBorder="1" applyAlignment="1">
      <alignment horizontal="center"/>
    </xf>
    <xf numFmtId="0" fontId="8" fillId="0" borderId="2" xfId="1" applyFont="1" applyBorder="1" applyAlignment="1">
      <alignment horizontal="center"/>
    </xf>
    <xf numFmtId="3" fontId="6" fillId="0" borderId="0" xfId="1" applyNumberFormat="1" applyFont="1"/>
    <xf numFmtId="3" fontId="9" fillId="0" borderId="0" xfId="1" applyNumberFormat="1" applyFont="1"/>
    <xf numFmtId="3" fontId="1" fillId="0" borderId="0" xfId="1" applyNumberFormat="1"/>
    <xf numFmtId="3" fontId="6" fillId="0" borderId="0" xfId="2" applyNumberFormat="1" applyFont="1" applyAlignment="1" applyProtection="1">
      <alignment horizontal="right"/>
    </xf>
    <xf numFmtId="3" fontId="0" fillId="0" borderId="0" xfId="2" applyNumberFormat="1" applyFont="1"/>
    <xf numFmtId="3" fontId="10" fillId="0" borderId="0" xfId="4" applyNumberFormat="1" applyFont="1"/>
    <xf numFmtId="3" fontId="6" fillId="0" borderId="0" xfId="2" applyNumberFormat="1" applyFont="1" applyBorder="1" applyAlignment="1" applyProtection="1">
      <alignment horizontal="right"/>
    </xf>
    <xf numFmtId="0" fontId="6" fillId="0" borderId="0" xfId="1" applyFont="1" applyAlignment="1">
      <alignment horizontal="center"/>
    </xf>
    <xf numFmtId="3" fontId="6" fillId="0" borderId="0" xfId="2" applyNumberFormat="1" applyFont="1" applyFill="1" applyAlignment="1" applyProtection="1">
      <alignment horizontal="right"/>
    </xf>
    <xf numFmtId="3" fontId="1" fillId="0" borderId="0" xfId="4" applyNumberFormat="1" applyFont="1"/>
    <xf numFmtId="0" fontId="7" fillId="0" borderId="0" xfId="1" applyFont="1" applyAlignment="1">
      <alignment horizontal="center"/>
    </xf>
    <xf numFmtId="0" fontId="7" fillId="0" borderId="1" xfId="1" applyFont="1" applyBorder="1"/>
    <xf numFmtId="3" fontId="7" fillId="0" borderId="1" xfId="1" applyNumberFormat="1" applyFont="1" applyBorder="1"/>
    <xf numFmtId="3" fontId="5" fillId="0" borderId="0" xfId="1" applyNumberFormat="1" applyFont="1"/>
    <xf numFmtId="3" fontId="7" fillId="0" borderId="1" xfId="2" applyNumberFormat="1" applyFont="1" applyBorder="1" applyAlignment="1" applyProtection="1">
      <alignment horizontal="right"/>
    </xf>
    <xf numFmtId="3" fontId="7" fillId="0" borderId="0" xfId="1" applyNumberFormat="1" applyFont="1"/>
    <xf numFmtId="3" fontId="7" fillId="0" borderId="1" xfId="2" applyNumberFormat="1" applyFont="1" applyBorder="1"/>
    <xf numFmtId="41" fontId="9" fillId="0" borderId="0" xfId="1" applyNumberFormat="1" applyFont="1"/>
    <xf numFmtId="41" fontId="6" fillId="0" borderId="0" xfId="2" applyNumberFormat="1" applyFont="1" applyAlignment="1" applyProtection="1">
      <alignment horizontal="right"/>
    </xf>
    <xf numFmtId="0" fontId="11" fillId="0" borderId="0" xfId="1" applyFont="1" applyAlignment="1">
      <alignment horizontal="center"/>
    </xf>
    <xf numFmtId="0" fontId="11" fillId="0" borderId="0" xfId="1" applyFont="1"/>
    <xf numFmtId="41" fontId="11" fillId="0" borderId="0" xfId="1" applyNumberFormat="1" applyFont="1"/>
    <xf numFmtId="0" fontId="6" fillId="0" borderId="0" xfId="1" applyFont="1" applyAlignment="1">
      <alignment horizontal="left" indent="4"/>
    </xf>
    <xf numFmtId="41" fontId="6" fillId="0" borderId="0" xfId="2" applyNumberFormat="1" applyFont="1" applyAlignment="1" applyProtection="1">
      <alignment horizontal="left"/>
    </xf>
    <xf numFmtId="0" fontId="6" fillId="0" borderId="0" xfId="5"/>
    <xf numFmtId="0" fontId="3" fillId="0" borderId="0" xfId="5" applyFont="1"/>
    <xf numFmtId="0" fontId="5" fillId="0" borderId="0" xfId="5" applyFont="1"/>
    <xf numFmtId="0" fontId="6" fillId="0" borderId="2" xfId="5" applyBorder="1" applyAlignment="1">
      <alignment horizontal="center"/>
    </xf>
    <xf numFmtId="0" fontId="6" fillId="0" borderId="2" xfId="5" applyBorder="1"/>
    <xf numFmtId="0" fontId="6" fillId="0" borderId="0" xfId="5" applyAlignment="1">
      <alignment horizontal="center"/>
    </xf>
    <xf numFmtId="37" fontId="6" fillId="0" borderId="2" xfId="5" applyNumberFormat="1" applyBorder="1" applyAlignment="1">
      <alignment horizontal="center"/>
    </xf>
    <xf numFmtId="37" fontId="6" fillId="0" borderId="0" xfId="5" applyNumberFormat="1" applyAlignment="1">
      <alignment horizontal="center"/>
    </xf>
    <xf numFmtId="0" fontId="6" fillId="0" borderId="3" xfId="5" applyBorder="1" applyAlignment="1">
      <alignment horizontal="center"/>
    </xf>
    <xf numFmtId="37" fontId="7" fillId="0" borderId="0" xfId="5" applyNumberFormat="1" applyFont="1"/>
    <xf numFmtId="10" fontId="6" fillId="0" borderId="0" xfId="5" applyNumberFormat="1" applyAlignment="1">
      <alignment horizontal="center"/>
    </xf>
    <xf numFmtId="37" fontId="10" fillId="0" borderId="0" xfId="5" applyNumberFormat="1" applyFont="1" applyAlignment="1">
      <alignment horizontal="center"/>
    </xf>
    <xf numFmtId="37" fontId="10" fillId="0" borderId="2" xfId="5" applyNumberFormat="1" applyFont="1" applyBorder="1" applyAlignment="1">
      <alignment horizontal="center"/>
    </xf>
    <xf numFmtId="37" fontId="6" fillId="0" borderId="0" xfId="5" applyNumberFormat="1"/>
    <xf numFmtId="164" fontId="6" fillId="0" borderId="0" xfId="4" applyNumberFormat="1" applyFont="1"/>
    <xf numFmtId="3" fontId="6" fillId="0" borderId="0" xfId="5" applyNumberFormat="1" applyAlignment="1">
      <alignment horizontal="right"/>
    </xf>
    <xf numFmtId="3" fontId="6" fillId="0" borderId="0" xfId="5" applyNumberFormat="1"/>
    <xf numFmtId="3" fontId="6" fillId="0" borderId="0" xfId="4" applyNumberFormat="1" applyFont="1"/>
    <xf numFmtId="3" fontId="6" fillId="0" borderId="4" xfId="5" applyNumberFormat="1" applyBorder="1" applyAlignment="1">
      <alignment horizontal="right"/>
    </xf>
    <xf numFmtId="3" fontId="6" fillId="0" borderId="4" xfId="5" applyNumberFormat="1" applyBorder="1"/>
    <xf numFmtId="3" fontId="6" fillId="0" borderId="4" xfId="4" applyNumberFormat="1" applyFont="1" applyBorder="1"/>
    <xf numFmtId="0" fontId="6" fillId="0" borderId="5" xfId="5" applyBorder="1"/>
    <xf numFmtId="0" fontId="7" fillId="0" borderId="6" xfId="5" applyFont="1" applyBorder="1"/>
    <xf numFmtId="3" fontId="7" fillId="0" borderId="6" xfId="5" applyNumberFormat="1" applyFont="1" applyBorder="1" applyAlignment="1">
      <alignment horizontal="right"/>
    </xf>
    <xf numFmtId="3" fontId="7" fillId="0" borderId="0" xfId="5" applyNumberFormat="1" applyFont="1" applyAlignment="1">
      <alignment horizontal="right"/>
    </xf>
    <xf numFmtId="3" fontId="7" fillId="0" borderId="0" xfId="4" applyNumberFormat="1" applyFont="1"/>
    <xf numFmtId="0" fontId="7" fillId="0" borderId="0" xfId="5" applyFont="1"/>
    <xf numFmtId="0" fontId="6" fillId="0" borderId="0" xfId="5" applyAlignment="1">
      <alignment horizontal="left" indent="4"/>
    </xf>
    <xf numFmtId="3" fontId="6" fillId="0" borderId="0" xfId="4" applyNumberFormat="1" applyFont="1" applyAlignment="1" applyProtection="1">
      <alignment horizontal="right"/>
    </xf>
    <xf numFmtId="0" fontId="12" fillId="0" borderId="0" xfId="5" applyFont="1"/>
    <xf numFmtId="0" fontId="9" fillId="0" borderId="0" xfId="5" applyFont="1"/>
    <xf numFmtId="164" fontId="0" fillId="0" borderId="0" xfId="4" applyNumberFormat="1" applyFont="1"/>
    <xf numFmtId="41" fontId="7" fillId="0" borderId="3" xfId="1" applyNumberFormat="1" applyFont="1" applyBorder="1" applyAlignment="1">
      <alignment horizontal="center"/>
    </xf>
    <xf numFmtId="0" fontId="3" fillId="0" borderId="0" xfId="1" applyFont="1" applyAlignment="1">
      <alignment horizontal="center"/>
    </xf>
    <xf numFmtId="0" fontId="5" fillId="0" borderId="0" xfId="1" applyFont="1" applyAlignment="1">
      <alignment horizontal="center"/>
    </xf>
    <xf numFmtId="41" fontId="6" fillId="0" borderId="2" xfId="1" applyNumberFormat="1" applyFont="1" applyBorder="1" applyAlignment="1">
      <alignment horizontal="center"/>
    </xf>
    <xf numFmtId="0" fontId="6" fillId="0" borderId="2" xfId="5" applyBorder="1" applyAlignment="1">
      <alignment horizontal="center"/>
    </xf>
    <xf numFmtId="0" fontId="3" fillId="0" borderId="0" xfId="5" applyFont="1" applyAlignment="1">
      <alignment horizontal="left"/>
    </xf>
    <xf numFmtId="0" fontId="3" fillId="0" borderId="0" xfId="5" applyFont="1" applyAlignment="1"/>
    <xf numFmtId="0" fontId="5" fillId="0" borderId="0" xfId="5" applyFont="1" applyAlignment="1"/>
    <xf numFmtId="0" fontId="3" fillId="0" borderId="0" xfId="1" applyFont="1" applyAlignment="1"/>
    <xf numFmtId="0" fontId="5" fillId="0" borderId="0" xfId="1" applyFont="1" applyAlignment="1"/>
  </cellXfs>
  <cellStyles count="6">
    <cellStyle name="Comma 2" xfId="4" xr:uid="{3AC51D84-B3E5-4D8E-B646-93C8D9AFD0B9}"/>
    <cellStyle name="Comma 2 2" xfId="2" xr:uid="{9A83BBDB-56FC-41C4-B974-A0229569430A}"/>
    <cellStyle name="Normal" xfId="0" builtinId="0"/>
    <cellStyle name="Normal 2" xfId="5" xr:uid="{447AB605-0E5E-4F98-B536-84ECB6B6BD6C}"/>
    <cellStyle name="Normal 2 2" xfId="1" xr:uid="{26BDD6C9-DDD1-4147-AC11-3E95B6CBD605}"/>
    <cellStyle name="Percent 2 2" xfId="3" xr:uid="{E03D1E3F-CF9D-4333-B0AC-EBA7056CABF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530B42-473B-476B-BF37-36D58C11654F}">
  <sheetPr>
    <tabColor rgb="FF7030A0"/>
  </sheetPr>
  <dimension ref="A1:V118"/>
  <sheetViews>
    <sheetView showGridLines="0" tabSelected="1" zoomScaleNormal="100" zoomScaleSheetLayoutView="7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C8" sqref="C8"/>
    </sheetView>
  </sheetViews>
  <sheetFormatPr defaultColWidth="9.109375" defaultRowHeight="14.4" x14ac:dyDescent="0.3"/>
  <cols>
    <col min="1" max="1" width="5" style="9" customWidth="1"/>
    <col min="2" max="2" width="44.44140625" style="9" customWidth="1"/>
    <col min="3" max="3" width="13.33203125" style="9" bestFit="1" customWidth="1"/>
    <col min="4" max="4" width="1.44140625" style="9" customWidth="1"/>
    <col min="5" max="6" width="12.44140625" style="9" bestFit="1" customWidth="1"/>
    <col min="7" max="7" width="12.6640625" style="9" bestFit="1" customWidth="1"/>
    <col min="8" max="8" width="1.44140625" style="9" customWidth="1"/>
    <col min="9" max="11" width="12.44140625" style="9" bestFit="1" customWidth="1"/>
    <col min="12" max="12" width="1.44140625" style="9" customWidth="1"/>
    <col min="13" max="13" width="13.44140625" style="9" bestFit="1" customWidth="1"/>
    <col min="14" max="14" width="1.44140625" style="9" customWidth="1"/>
    <col min="15" max="15" width="11.88671875" style="9" bestFit="1" customWidth="1"/>
    <col min="16" max="17" width="13.44140625" style="9" bestFit="1" customWidth="1"/>
    <col min="18" max="18" width="12.33203125" style="9" bestFit="1" customWidth="1"/>
    <col min="19" max="19" width="1.44140625" style="9" customWidth="1"/>
    <col min="20" max="20" width="15.88671875" style="9" bestFit="1" customWidth="1"/>
    <col min="21" max="22" width="15.88671875" style="9" customWidth="1"/>
    <col min="23" max="16384" width="9.109375" style="9"/>
  </cols>
  <sheetData>
    <row r="1" spans="1:22" s="1" customFormat="1" ht="18" x14ac:dyDescent="0.35">
      <c r="A1" s="87" t="s">
        <v>0</v>
      </c>
      <c r="B1" s="2"/>
      <c r="D1" s="87"/>
      <c r="E1" s="87"/>
      <c r="F1" s="87"/>
      <c r="G1" s="87"/>
      <c r="H1" s="87"/>
      <c r="I1" s="87"/>
      <c r="J1" s="87"/>
      <c r="K1" s="87"/>
      <c r="L1" s="87"/>
      <c r="M1" s="80"/>
      <c r="N1" s="80"/>
      <c r="O1" s="80"/>
      <c r="P1" s="80"/>
      <c r="Q1" s="80"/>
      <c r="R1" s="80"/>
      <c r="S1" s="80"/>
      <c r="T1" s="80"/>
      <c r="U1" s="2"/>
      <c r="V1" s="2"/>
    </row>
    <row r="2" spans="1:22" s="3" customFormat="1" ht="15.6" x14ac:dyDescent="0.3">
      <c r="A2" s="88" t="s">
        <v>1</v>
      </c>
      <c r="B2" s="4"/>
      <c r="D2" s="88"/>
      <c r="E2" s="88"/>
      <c r="F2" s="88"/>
      <c r="G2" s="88"/>
      <c r="H2" s="88"/>
      <c r="I2" s="88"/>
      <c r="J2" s="88"/>
      <c r="K2" s="88"/>
      <c r="L2" s="88"/>
      <c r="M2" s="81"/>
      <c r="N2" s="81"/>
      <c r="O2" s="81"/>
      <c r="P2" s="81"/>
      <c r="Q2" s="81"/>
      <c r="R2" s="81"/>
      <c r="S2" s="81"/>
      <c r="T2" s="81"/>
      <c r="U2" s="4"/>
      <c r="V2" s="4"/>
    </row>
    <row r="3" spans="1:22" x14ac:dyDescent="0.3">
      <c r="A3" s="5"/>
      <c r="B3" s="6"/>
      <c r="C3" s="7"/>
      <c r="D3" s="7"/>
      <c r="E3" s="7"/>
      <c r="F3" s="7"/>
      <c r="G3" s="7"/>
      <c r="H3" s="7"/>
      <c r="I3" s="8"/>
      <c r="J3" s="8"/>
      <c r="K3" s="8"/>
      <c r="L3" s="8"/>
      <c r="M3" s="8"/>
    </row>
    <row r="4" spans="1:22" ht="15" thickBot="1" x14ac:dyDescent="0.35">
      <c r="A4" s="5"/>
      <c r="B4" s="6"/>
      <c r="C4" s="10"/>
      <c r="D4" s="7"/>
      <c r="E4" s="82"/>
      <c r="F4" s="82"/>
      <c r="G4" s="10"/>
      <c r="H4" s="7"/>
      <c r="I4" s="82"/>
      <c r="J4" s="82"/>
      <c r="K4" s="10"/>
      <c r="L4" s="10"/>
      <c r="M4" s="11"/>
      <c r="O4" s="12"/>
      <c r="P4" s="12"/>
      <c r="Q4" s="12"/>
      <c r="R4" s="11"/>
    </row>
    <row r="5" spans="1:22" x14ac:dyDescent="0.3">
      <c r="A5" s="5"/>
      <c r="B5" s="6"/>
      <c r="C5" s="13" t="s">
        <v>2</v>
      </c>
      <c r="D5" s="14"/>
      <c r="E5" s="79" t="s">
        <v>3</v>
      </c>
      <c r="F5" s="79"/>
      <c r="G5" s="79"/>
      <c r="H5" s="14"/>
      <c r="I5" s="79" t="s">
        <v>4</v>
      </c>
      <c r="J5" s="79"/>
      <c r="K5" s="79"/>
      <c r="L5" s="15"/>
      <c r="M5" s="15" t="s">
        <v>5</v>
      </c>
      <c r="O5" s="79" t="s">
        <v>6</v>
      </c>
      <c r="P5" s="79"/>
      <c r="Q5" s="79"/>
      <c r="R5" s="79"/>
      <c r="T5" s="79" t="s">
        <v>7</v>
      </c>
      <c r="U5" s="79"/>
      <c r="V5" s="79"/>
    </row>
    <row r="6" spans="1:22" x14ac:dyDescent="0.3">
      <c r="A6" s="5"/>
      <c r="B6" s="6"/>
      <c r="C6" s="15" t="s">
        <v>8</v>
      </c>
      <c r="D6" s="14"/>
      <c r="E6" s="16" t="s">
        <v>9</v>
      </c>
      <c r="F6" s="15" t="s">
        <v>10</v>
      </c>
      <c r="G6" s="15" t="s">
        <v>11</v>
      </c>
      <c r="H6" s="14"/>
      <c r="I6" s="15" t="s">
        <v>12</v>
      </c>
      <c r="J6" s="17" t="s">
        <v>13</v>
      </c>
      <c r="K6" s="15" t="s">
        <v>11</v>
      </c>
      <c r="L6" s="18"/>
      <c r="M6" s="15" t="s">
        <v>8</v>
      </c>
      <c r="O6" s="15" t="s">
        <v>14</v>
      </c>
      <c r="P6" s="15" t="s">
        <v>15</v>
      </c>
      <c r="Q6" s="15" t="s">
        <v>16</v>
      </c>
      <c r="R6" s="15" t="s">
        <v>11</v>
      </c>
      <c r="T6" s="15" t="s">
        <v>17</v>
      </c>
      <c r="U6" s="19" t="s">
        <v>18</v>
      </c>
      <c r="V6" s="15" t="s">
        <v>11</v>
      </c>
    </row>
    <row r="7" spans="1:22" ht="15" thickBot="1" x14ac:dyDescent="0.35">
      <c r="A7" s="5"/>
      <c r="B7" s="6"/>
      <c r="C7" s="20" t="s">
        <v>19</v>
      </c>
      <c r="D7" s="14"/>
      <c r="E7" s="20" t="s">
        <v>19</v>
      </c>
      <c r="F7" s="20" t="s">
        <v>19</v>
      </c>
      <c r="G7" s="20" t="s">
        <v>19</v>
      </c>
      <c r="H7" s="14"/>
      <c r="I7" s="20" t="s">
        <v>19</v>
      </c>
      <c r="J7" s="20" t="s">
        <v>19</v>
      </c>
      <c r="K7" s="20" t="s">
        <v>19</v>
      </c>
      <c r="L7" s="15"/>
      <c r="M7" s="20" t="s">
        <v>19</v>
      </c>
      <c r="O7" s="21" t="s">
        <v>19</v>
      </c>
      <c r="P7" s="21" t="s">
        <v>19</v>
      </c>
      <c r="Q7" s="21" t="s">
        <v>19</v>
      </c>
      <c r="R7" s="20" t="s">
        <v>19</v>
      </c>
      <c r="T7" s="20" t="s">
        <v>19</v>
      </c>
      <c r="U7" s="22" t="s">
        <v>19</v>
      </c>
      <c r="V7" s="20" t="s">
        <v>19</v>
      </c>
    </row>
    <row r="8" spans="1:22" x14ac:dyDescent="0.3">
      <c r="A8" s="5"/>
      <c r="B8" s="6"/>
      <c r="C8" s="7"/>
      <c r="D8" s="7"/>
      <c r="E8" s="7"/>
      <c r="F8" s="7"/>
      <c r="G8" s="7"/>
      <c r="H8" s="7"/>
      <c r="I8" s="7"/>
      <c r="J8" s="7"/>
      <c r="K8" s="7"/>
      <c r="L8" s="7"/>
      <c r="M8" s="7"/>
    </row>
    <row r="9" spans="1:22" ht="15.6" x14ac:dyDescent="0.3">
      <c r="A9" s="5" t="s">
        <v>20</v>
      </c>
      <c r="B9" s="6" t="s">
        <v>21</v>
      </c>
      <c r="C9" s="23">
        <v>107349</v>
      </c>
      <c r="D9" s="24"/>
      <c r="E9" s="23">
        <v>408757</v>
      </c>
      <c r="F9" s="25">
        <v>247217</v>
      </c>
      <c r="G9" s="25">
        <f>SUM(E9:F9)</f>
        <v>655974</v>
      </c>
      <c r="H9" s="24"/>
      <c r="I9" s="25">
        <v>493359</v>
      </c>
      <c r="J9" s="26">
        <v>349676.20080031804</v>
      </c>
      <c r="K9" s="26">
        <f>SUM(I9:J9)</f>
        <v>843035.20080031804</v>
      </c>
      <c r="L9" s="26"/>
      <c r="M9" s="26">
        <v>89315</v>
      </c>
      <c r="N9" s="25"/>
      <c r="O9" s="26">
        <v>1740358</v>
      </c>
      <c r="P9" s="27">
        <v>738826</v>
      </c>
      <c r="Q9" s="27">
        <v>196316</v>
      </c>
      <c r="R9" s="25">
        <f>SUM(O9:Q9)</f>
        <v>2675500</v>
      </c>
      <c r="S9" s="25"/>
      <c r="T9" s="27">
        <v>340698</v>
      </c>
      <c r="U9" s="28">
        <v>404904</v>
      </c>
      <c r="V9" s="28">
        <f>T9+U9</f>
        <v>745602</v>
      </c>
    </row>
    <row r="10" spans="1:22" ht="15.6" x14ac:dyDescent="0.3">
      <c r="A10" s="5" t="s">
        <v>22</v>
      </c>
      <c r="B10" s="6" t="s">
        <v>23</v>
      </c>
      <c r="C10" s="23">
        <v>126197</v>
      </c>
      <c r="D10" s="24"/>
      <c r="E10" s="23">
        <v>475798</v>
      </c>
      <c r="F10" s="25">
        <v>289642</v>
      </c>
      <c r="G10" s="25">
        <f t="shared" ref="G10:G73" si="0">SUM(E10:F10)</f>
        <v>765440</v>
      </c>
      <c r="H10" s="24"/>
      <c r="I10" s="25">
        <v>578504</v>
      </c>
      <c r="J10" s="26">
        <v>410023.7045625585</v>
      </c>
      <c r="K10" s="26">
        <f t="shared" ref="K10:K73" si="1">SUM(I10:J10)</f>
        <v>988527.70456255856</v>
      </c>
      <c r="L10" s="26"/>
      <c r="M10" s="26">
        <v>104729</v>
      </c>
      <c r="N10" s="25"/>
      <c r="O10" s="26">
        <v>1906071</v>
      </c>
      <c r="P10" s="27">
        <v>809175</v>
      </c>
      <c r="Q10" s="27">
        <v>215009</v>
      </c>
      <c r="R10" s="25">
        <f t="shared" ref="R10:R73" si="2">SUM(O10:Q10)</f>
        <v>2930255</v>
      </c>
      <c r="S10" s="25"/>
      <c r="T10" s="27">
        <v>651427</v>
      </c>
      <c r="U10" s="28">
        <v>774191</v>
      </c>
      <c r="V10" s="28">
        <f t="shared" ref="V10:V73" si="3">T10+U10</f>
        <v>1425618</v>
      </c>
    </row>
    <row r="11" spans="1:22" ht="15.6" x14ac:dyDescent="0.3">
      <c r="A11" s="5" t="s">
        <v>24</v>
      </c>
      <c r="B11" s="6" t="s">
        <v>25</v>
      </c>
      <c r="C11" s="23">
        <v>27939</v>
      </c>
      <c r="D11" s="24"/>
      <c r="E11" s="23">
        <v>108734</v>
      </c>
      <c r="F11" s="25">
        <v>65762</v>
      </c>
      <c r="G11" s="25">
        <f t="shared" si="0"/>
        <v>174496</v>
      </c>
      <c r="H11" s="24"/>
      <c r="I11" s="25">
        <v>128881</v>
      </c>
      <c r="J11" s="26">
        <v>91346.312169545155</v>
      </c>
      <c r="K11" s="26">
        <f t="shared" si="1"/>
        <v>220227.31216954516</v>
      </c>
      <c r="L11" s="26"/>
      <c r="M11" s="26">
        <v>25273</v>
      </c>
      <c r="N11" s="25"/>
      <c r="O11" s="26">
        <v>329151</v>
      </c>
      <c r="P11" s="27">
        <v>184360</v>
      </c>
      <c r="Q11" s="27">
        <v>48987</v>
      </c>
      <c r="R11" s="25">
        <f t="shared" si="2"/>
        <v>562498</v>
      </c>
      <c r="S11" s="25"/>
      <c r="T11" s="27">
        <v>93591</v>
      </c>
      <c r="U11" s="28">
        <v>111229</v>
      </c>
      <c r="V11" s="28">
        <f t="shared" si="3"/>
        <v>204820</v>
      </c>
    </row>
    <row r="12" spans="1:22" ht="15.6" x14ac:dyDescent="0.3">
      <c r="A12" s="5" t="s">
        <v>26</v>
      </c>
      <c r="B12" s="6" t="s">
        <v>27</v>
      </c>
      <c r="C12" s="23">
        <v>25152</v>
      </c>
      <c r="D12" s="24"/>
      <c r="E12" s="23">
        <v>139215</v>
      </c>
      <c r="F12" s="25">
        <v>82318</v>
      </c>
      <c r="G12" s="25">
        <f t="shared" si="0"/>
        <v>221533</v>
      </c>
      <c r="H12" s="24"/>
      <c r="I12" s="25">
        <v>171243</v>
      </c>
      <c r="J12" s="26">
        <v>121371.28948742109</v>
      </c>
      <c r="K12" s="26">
        <f t="shared" si="1"/>
        <v>292614.28948742111</v>
      </c>
      <c r="L12" s="26"/>
      <c r="M12" s="26">
        <v>31189</v>
      </c>
      <c r="N12" s="25"/>
      <c r="O12" s="26">
        <v>473719</v>
      </c>
      <c r="P12" s="27">
        <v>241364</v>
      </c>
      <c r="Q12" s="27">
        <v>64134</v>
      </c>
      <c r="R12" s="25">
        <f t="shared" si="2"/>
        <v>779217</v>
      </c>
      <c r="S12" s="25"/>
      <c r="T12" s="27">
        <v>113259</v>
      </c>
      <c r="U12" s="28">
        <v>134604</v>
      </c>
      <c r="V12" s="28">
        <f t="shared" si="3"/>
        <v>247863</v>
      </c>
    </row>
    <row r="13" spans="1:22" ht="15.6" x14ac:dyDescent="0.3">
      <c r="A13" s="5" t="s">
        <v>28</v>
      </c>
      <c r="B13" s="6" t="s">
        <v>29</v>
      </c>
      <c r="C13" s="23">
        <v>12133</v>
      </c>
      <c r="D13" s="24"/>
      <c r="E13" s="23">
        <v>47322</v>
      </c>
      <c r="F13" s="25">
        <v>28620</v>
      </c>
      <c r="G13" s="25">
        <f t="shared" si="0"/>
        <v>75942</v>
      </c>
      <c r="H13" s="24"/>
      <c r="I13" s="25">
        <v>55283</v>
      </c>
      <c r="J13" s="26">
        <v>39182.529676125479</v>
      </c>
      <c r="K13" s="26">
        <f t="shared" si="1"/>
        <v>94465.529676125472</v>
      </c>
      <c r="L13" s="26"/>
      <c r="M13" s="26">
        <v>9780</v>
      </c>
      <c r="N13" s="25"/>
      <c r="O13" s="26">
        <v>178391</v>
      </c>
      <c r="P13" s="27">
        <v>83207</v>
      </c>
      <c r="Q13" s="27">
        <v>22109</v>
      </c>
      <c r="R13" s="25">
        <f t="shared" si="2"/>
        <v>283707</v>
      </c>
      <c r="S13" s="25"/>
      <c r="T13" s="27">
        <v>37529</v>
      </c>
      <c r="U13" s="28">
        <v>44601</v>
      </c>
      <c r="V13" s="28">
        <f t="shared" si="3"/>
        <v>82130</v>
      </c>
    </row>
    <row r="14" spans="1:22" ht="15.6" x14ac:dyDescent="0.3">
      <c r="A14" s="5" t="s">
        <v>30</v>
      </c>
      <c r="B14" s="6" t="s">
        <v>31</v>
      </c>
      <c r="C14" s="23">
        <v>10834</v>
      </c>
      <c r="D14" s="24"/>
      <c r="E14" s="23">
        <v>0</v>
      </c>
      <c r="F14" s="25">
        <v>0</v>
      </c>
      <c r="G14" s="25">
        <f t="shared" si="0"/>
        <v>0</v>
      </c>
      <c r="H14" s="24"/>
      <c r="I14" s="25">
        <v>0</v>
      </c>
      <c r="J14" s="23">
        <v>0</v>
      </c>
      <c r="K14" s="26">
        <f t="shared" si="1"/>
        <v>0</v>
      </c>
      <c r="L14" s="23"/>
      <c r="M14" s="26">
        <v>0</v>
      </c>
      <c r="N14" s="25"/>
      <c r="O14" s="26">
        <v>0</v>
      </c>
      <c r="P14" s="27">
        <v>0</v>
      </c>
      <c r="Q14" s="27">
        <v>0</v>
      </c>
      <c r="R14" s="25">
        <f t="shared" si="2"/>
        <v>0</v>
      </c>
      <c r="S14" s="25"/>
      <c r="T14" s="27">
        <v>0</v>
      </c>
      <c r="U14" s="28">
        <v>0</v>
      </c>
      <c r="V14" s="28">
        <f t="shared" si="3"/>
        <v>0</v>
      </c>
    </row>
    <row r="15" spans="1:22" ht="15.6" x14ac:dyDescent="0.3">
      <c r="A15" s="5" t="s">
        <v>32</v>
      </c>
      <c r="B15" s="6" t="s">
        <v>33</v>
      </c>
      <c r="C15" s="23">
        <v>429881</v>
      </c>
      <c r="D15" s="24"/>
      <c r="E15" s="23">
        <v>1639491</v>
      </c>
      <c r="F15" s="25">
        <v>991564</v>
      </c>
      <c r="G15" s="25">
        <f t="shared" si="0"/>
        <v>2631055</v>
      </c>
      <c r="H15" s="24"/>
      <c r="I15" s="25">
        <v>1926589</v>
      </c>
      <c r="J15" s="26">
        <v>1365500.5911403331</v>
      </c>
      <c r="K15" s="26">
        <f t="shared" si="1"/>
        <v>3292089.5911403331</v>
      </c>
      <c r="L15" s="26"/>
      <c r="M15" s="23">
        <v>321343</v>
      </c>
      <c r="N15" s="25"/>
      <c r="O15" s="26">
        <v>5198920</v>
      </c>
      <c r="P15" s="27">
        <v>2207071</v>
      </c>
      <c r="Q15" s="27">
        <v>586450</v>
      </c>
      <c r="R15" s="25">
        <f t="shared" si="2"/>
        <v>7992441</v>
      </c>
      <c r="S15" s="25"/>
      <c r="T15" s="27">
        <v>999832</v>
      </c>
      <c r="U15" s="28">
        <v>1188253</v>
      </c>
      <c r="V15" s="28">
        <f t="shared" si="3"/>
        <v>2188085</v>
      </c>
    </row>
    <row r="16" spans="1:22" ht="15.6" x14ac:dyDescent="0.3">
      <c r="A16" s="5" t="s">
        <v>34</v>
      </c>
      <c r="B16" s="6" t="s">
        <v>35</v>
      </c>
      <c r="C16" s="23">
        <v>1761</v>
      </c>
      <c r="D16" s="24"/>
      <c r="E16" s="23">
        <v>7047</v>
      </c>
      <c r="F16" s="25">
        <v>4262</v>
      </c>
      <c r="G16" s="25">
        <f t="shared" si="0"/>
        <v>11309</v>
      </c>
      <c r="H16" s="24"/>
      <c r="I16" s="25">
        <v>8491</v>
      </c>
      <c r="J16" s="26">
        <v>6018.3866679876892</v>
      </c>
      <c r="K16" s="26">
        <f t="shared" si="1"/>
        <v>14509.386667987688</v>
      </c>
      <c r="L16" s="26"/>
      <c r="M16" s="25">
        <v>1491</v>
      </c>
      <c r="N16" s="25"/>
      <c r="O16" s="26">
        <v>0</v>
      </c>
      <c r="P16" s="27">
        <v>0</v>
      </c>
      <c r="Q16" s="27">
        <v>0</v>
      </c>
      <c r="R16" s="25">
        <f t="shared" si="2"/>
        <v>0</v>
      </c>
      <c r="S16" s="25"/>
      <c r="T16" s="27">
        <v>0</v>
      </c>
      <c r="U16" s="28">
        <v>0</v>
      </c>
      <c r="V16" s="28">
        <f t="shared" si="3"/>
        <v>0</v>
      </c>
    </row>
    <row r="17" spans="1:22" ht="15.6" x14ac:dyDescent="0.3">
      <c r="A17" s="5" t="s">
        <v>36</v>
      </c>
      <c r="B17" s="6" t="s">
        <v>37</v>
      </c>
      <c r="C17" s="23">
        <v>19360</v>
      </c>
      <c r="D17" s="24"/>
      <c r="E17" s="23">
        <v>68079</v>
      </c>
      <c r="F17" s="25">
        <v>41174</v>
      </c>
      <c r="G17" s="25">
        <f t="shared" si="0"/>
        <v>109253</v>
      </c>
      <c r="H17" s="24"/>
      <c r="I17" s="25">
        <v>81582</v>
      </c>
      <c r="J17" s="26">
        <v>57822.481261515575</v>
      </c>
      <c r="K17" s="26">
        <f t="shared" si="1"/>
        <v>139404.48126151558</v>
      </c>
      <c r="L17" s="26"/>
      <c r="M17" s="26">
        <v>14180</v>
      </c>
      <c r="N17" s="25"/>
      <c r="O17" s="26">
        <v>286342</v>
      </c>
      <c r="P17" s="27">
        <v>137782</v>
      </c>
      <c r="Q17" s="27">
        <v>36611</v>
      </c>
      <c r="R17" s="25">
        <f t="shared" si="2"/>
        <v>460735</v>
      </c>
      <c r="S17" s="25"/>
      <c r="T17" s="27">
        <v>62290</v>
      </c>
      <c r="U17" s="28">
        <v>74028</v>
      </c>
      <c r="V17" s="28">
        <f t="shared" si="3"/>
        <v>136318</v>
      </c>
    </row>
    <row r="18" spans="1:22" ht="15.6" x14ac:dyDescent="0.3">
      <c r="A18" s="5" t="s">
        <v>38</v>
      </c>
      <c r="B18" s="6" t="s">
        <v>39</v>
      </c>
      <c r="C18" s="23">
        <v>18091</v>
      </c>
      <c r="D18" s="24"/>
      <c r="E18" s="23">
        <v>62691</v>
      </c>
      <c r="F18" s="25">
        <v>37916</v>
      </c>
      <c r="G18" s="25">
        <f t="shared" si="0"/>
        <v>100607</v>
      </c>
      <c r="H18" s="24"/>
      <c r="I18" s="25">
        <v>71433</v>
      </c>
      <c r="J18" s="26">
        <v>50629.096693808773</v>
      </c>
      <c r="K18" s="26">
        <f t="shared" si="1"/>
        <v>122062.09669380877</v>
      </c>
      <c r="L18" s="26"/>
      <c r="M18" s="26">
        <v>12933</v>
      </c>
      <c r="N18" s="25"/>
      <c r="O18" s="23">
        <v>400224</v>
      </c>
      <c r="P18" s="27">
        <v>169905</v>
      </c>
      <c r="Q18" s="27">
        <v>45146</v>
      </c>
      <c r="R18" s="25">
        <f t="shared" si="2"/>
        <v>615275</v>
      </c>
      <c r="S18" s="25"/>
      <c r="T18" s="27">
        <v>89206</v>
      </c>
      <c r="U18" s="28">
        <v>106018</v>
      </c>
      <c r="V18" s="28">
        <f t="shared" si="3"/>
        <v>195224</v>
      </c>
    </row>
    <row r="19" spans="1:22" ht="15.6" x14ac:dyDescent="0.3">
      <c r="A19" s="5" t="s">
        <v>40</v>
      </c>
      <c r="B19" s="6" t="s">
        <v>41</v>
      </c>
      <c r="C19" s="23">
        <v>362688</v>
      </c>
      <c r="D19" s="24"/>
      <c r="E19" s="23">
        <v>1357605</v>
      </c>
      <c r="F19" s="25">
        <v>821079</v>
      </c>
      <c r="G19" s="25">
        <f t="shared" si="0"/>
        <v>2178684</v>
      </c>
      <c r="H19" s="24"/>
      <c r="I19" s="25">
        <v>1633901</v>
      </c>
      <c r="J19" s="26">
        <v>1158053.4329467311</v>
      </c>
      <c r="K19" s="26">
        <f t="shared" si="1"/>
        <v>2791954.4329467313</v>
      </c>
      <c r="L19" s="26"/>
      <c r="M19" s="26">
        <v>274122</v>
      </c>
      <c r="N19" s="25"/>
      <c r="O19" s="23">
        <v>5113580</v>
      </c>
      <c r="P19" s="27">
        <v>2214920</v>
      </c>
      <c r="Q19" s="27">
        <v>588536</v>
      </c>
      <c r="R19" s="25">
        <f t="shared" si="2"/>
        <v>7917036</v>
      </c>
      <c r="S19" s="25"/>
      <c r="T19" s="27">
        <v>1066927</v>
      </c>
      <c r="U19" s="28">
        <v>1267993</v>
      </c>
      <c r="V19" s="28">
        <f t="shared" si="3"/>
        <v>2334920</v>
      </c>
    </row>
    <row r="20" spans="1:22" ht="15.6" x14ac:dyDescent="0.3">
      <c r="A20" s="5" t="s">
        <v>42</v>
      </c>
      <c r="B20" s="6" t="s">
        <v>43</v>
      </c>
      <c r="C20" s="23">
        <v>121967</v>
      </c>
      <c r="D20" s="24"/>
      <c r="E20" s="23">
        <v>401799</v>
      </c>
      <c r="F20" s="25">
        <v>243008</v>
      </c>
      <c r="G20" s="25">
        <f t="shared" si="0"/>
        <v>644807</v>
      </c>
      <c r="H20" s="24"/>
      <c r="I20" s="25">
        <v>370016</v>
      </c>
      <c r="J20" s="26">
        <v>262254.63928262354</v>
      </c>
      <c r="K20" s="26">
        <f t="shared" si="1"/>
        <v>632270.63928262354</v>
      </c>
      <c r="L20" s="26"/>
      <c r="M20" s="26">
        <v>56799</v>
      </c>
      <c r="N20" s="25"/>
      <c r="O20" s="23">
        <v>1533839</v>
      </c>
      <c r="P20" s="27">
        <v>651153</v>
      </c>
      <c r="Q20" s="27">
        <v>173021</v>
      </c>
      <c r="R20" s="25">
        <f t="shared" si="2"/>
        <v>2358013</v>
      </c>
      <c r="S20" s="25"/>
      <c r="T20" s="27">
        <v>375357</v>
      </c>
      <c r="U20" s="28">
        <v>446094</v>
      </c>
      <c r="V20" s="28">
        <f t="shared" si="3"/>
        <v>821451</v>
      </c>
    </row>
    <row r="21" spans="1:22" ht="15.6" x14ac:dyDescent="0.3">
      <c r="A21" s="5" t="s">
        <v>44</v>
      </c>
      <c r="B21" s="6" t="s">
        <v>45</v>
      </c>
      <c r="C21" s="23">
        <v>3310</v>
      </c>
      <c r="D21" s="24"/>
      <c r="E21" s="23">
        <v>20069</v>
      </c>
      <c r="F21" s="25">
        <v>12138</v>
      </c>
      <c r="G21" s="25">
        <f t="shared" si="0"/>
        <v>32207</v>
      </c>
      <c r="H21" s="24"/>
      <c r="I21" s="25">
        <v>22921</v>
      </c>
      <c r="J21" s="26">
        <v>16245.368228594003</v>
      </c>
      <c r="K21" s="26">
        <f t="shared" si="1"/>
        <v>39166.368228594001</v>
      </c>
      <c r="L21" s="26"/>
      <c r="M21" s="26">
        <v>4150</v>
      </c>
      <c r="N21" s="25"/>
      <c r="O21" s="23">
        <v>96592</v>
      </c>
      <c r="P21" s="27">
        <v>41006</v>
      </c>
      <c r="Q21" s="27">
        <v>10896</v>
      </c>
      <c r="R21" s="25">
        <f t="shared" si="2"/>
        <v>148494</v>
      </c>
      <c r="S21" s="25"/>
      <c r="T21" s="27">
        <v>16711</v>
      </c>
      <c r="U21" s="28">
        <v>19860</v>
      </c>
      <c r="V21" s="28">
        <f t="shared" si="3"/>
        <v>36571</v>
      </c>
    </row>
    <row r="22" spans="1:22" ht="15.6" x14ac:dyDescent="0.3">
      <c r="A22" s="5" t="s">
        <v>46</v>
      </c>
      <c r="B22" s="6" t="s">
        <v>47</v>
      </c>
      <c r="C22" s="23">
        <v>3490</v>
      </c>
      <c r="D22" s="24"/>
      <c r="E22" s="23">
        <v>13611</v>
      </c>
      <c r="F22" s="25">
        <v>8232</v>
      </c>
      <c r="G22" s="25">
        <f t="shared" si="0"/>
        <v>21843</v>
      </c>
      <c r="H22" s="24"/>
      <c r="I22" s="25">
        <v>15913</v>
      </c>
      <c r="J22" s="26">
        <v>11278.411430763366</v>
      </c>
      <c r="K22" s="26">
        <f t="shared" si="1"/>
        <v>27191.411430763364</v>
      </c>
      <c r="L22" s="26"/>
      <c r="M22" s="26">
        <v>2744</v>
      </c>
      <c r="N22" s="25"/>
      <c r="O22" s="23">
        <v>630847</v>
      </c>
      <c r="P22" s="27">
        <v>294247</v>
      </c>
      <c r="Q22" s="27">
        <v>78186</v>
      </c>
      <c r="R22" s="25">
        <f t="shared" si="2"/>
        <v>1003280</v>
      </c>
      <c r="S22" s="25"/>
      <c r="T22" s="27">
        <v>142892</v>
      </c>
      <c r="U22" s="28">
        <v>169820</v>
      </c>
      <c r="V22" s="28">
        <f t="shared" si="3"/>
        <v>312712</v>
      </c>
    </row>
    <row r="23" spans="1:22" ht="15.6" x14ac:dyDescent="0.3">
      <c r="A23" s="5" t="s">
        <v>48</v>
      </c>
      <c r="B23" s="6" t="s">
        <v>49</v>
      </c>
      <c r="C23" s="23">
        <v>13282</v>
      </c>
      <c r="D23" s="24"/>
      <c r="E23" s="23">
        <v>50359</v>
      </c>
      <c r="F23" s="25">
        <v>30457</v>
      </c>
      <c r="G23" s="25">
        <f t="shared" si="0"/>
        <v>80816</v>
      </c>
      <c r="H23" s="24"/>
      <c r="I23" s="25">
        <v>57940</v>
      </c>
      <c r="J23" s="26">
        <v>41066.111244910884</v>
      </c>
      <c r="K23" s="26">
        <f t="shared" si="1"/>
        <v>99006.111244910891</v>
      </c>
      <c r="L23" s="26"/>
      <c r="M23" s="26">
        <v>9615</v>
      </c>
      <c r="N23" s="25"/>
      <c r="O23" s="23">
        <v>153375</v>
      </c>
      <c r="P23" s="27">
        <v>67249</v>
      </c>
      <c r="Q23" s="27">
        <v>17869</v>
      </c>
      <c r="R23" s="25">
        <f t="shared" si="2"/>
        <v>238493</v>
      </c>
      <c r="S23" s="25"/>
      <c r="T23" s="27">
        <v>30422</v>
      </c>
      <c r="U23" s="28">
        <v>36156</v>
      </c>
      <c r="V23" s="28">
        <f t="shared" si="3"/>
        <v>66578</v>
      </c>
    </row>
    <row r="24" spans="1:22" ht="15.6" x14ac:dyDescent="0.3">
      <c r="A24" s="5" t="s">
        <v>50</v>
      </c>
      <c r="B24" s="6" t="s">
        <v>51</v>
      </c>
      <c r="C24" s="23">
        <v>53608</v>
      </c>
      <c r="D24" s="24"/>
      <c r="E24" s="23">
        <v>198222</v>
      </c>
      <c r="F24" s="25">
        <v>119884</v>
      </c>
      <c r="G24" s="25">
        <f t="shared" si="0"/>
        <v>318106</v>
      </c>
      <c r="H24" s="24"/>
      <c r="I24" s="25">
        <v>236454</v>
      </c>
      <c r="J24" s="26">
        <v>167590.69916434659</v>
      </c>
      <c r="K24" s="26">
        <f t="shared" si="1"/>
        <v>404044.69916434656</v>
      </c>
      <c r="L24" s="26"/>
      <c r="M24" s="26">
        <v>40534</v>
      </c>
      <c r="N24" s="25"/>
      <c r="O24" s="23">
        <v>549799</v>
      </c>
      <c r="P24" s="27">
        <v>233403</v>
      </c>
      <c r="Q24" s="27">
        <v>62019</v>
      </c>
      <c r="R24" s="25">
        <f t="shared" si="2"/>
        <v>845221</v>
      </c>
      <c r="S24" s="25"/>
      <c r="T24" s="27">
        <v>105723</v>
      </c>
      <c r="U24" s="28">
        <v>125647</v>
      </c>
      <c r="V24" s="28">
        <f t="shared" si="3"/>
        <v>231370</v>
      </c>
    </row>
    <row r="25" spans="1:22" ht="15.6" x14ac:dyDescent="0.3">
      <c r="A25" s="5" t="s">
        <v>52</v>
      </c>
      <c r="B25" s="6" t="s">
        <v>53</v>
      </c>
      <c r="C25" s="23">
        <v>35778</v>
      </c>
      <c r="D25" s="24"/>
      <c r="E25" s="23">
        <v>135630</v>
      </c>
      <c r="F25" s="25">
        <v>82029</v>
      </c>
      <c r="G25" s="25">
        <f t="shared" si="0"/>
        <v>217659</v>
      </c>
      <c r="H25" s="24"/>
      <c r="I25" s="25">
        <v>161789</v>
      </c>
      <c r="J25" s="26">
        <v>114670.42191635804</v>
      </c>
      <c r="K25" s="26">
        <f t="shared" si="1"/>
        <v>276459.42191635806</v>
      </c>
      <c r="L25" s="26"/>
      <c r="M25" s="26">
        <v>24561</v>
      </c>
      <c r="N25" s="25"/>
      <c r="O25" s="23">
        <v>427388</v>
      </c>
      <c r="P25" s="27">
        <v>181437</v>
      </c>
      <c r="Q25" s="27">
        <v>48210</v>
      </c>
      <c r="R25" s="25">
        <f t="shared" si="2"/>
        <v>657035</v>
      </c>
      <c r="S25" s="25"/>
      <c r="T25" s="27">
        <v>82003</v>
      </c>
      <c r="U25" s="28">
        <v>97456</v>
      </c>
      <c r="V25" s="28">
        <f t="shared" si="3"/>
        <v>179459</v>
      </c>
    </row>
    <row r="26" spans="1:22" ht="15.6" x14ac:dyDescent="0.3">
      <c r="A26" s="5" t="s">
        <v>54</v>
      </c>
      <c r="B26" s="6" t="s">
        <v>55</v>
      </c>
      <c r="C26" s="23">
        <v>91587</v>
      </c>
      <c r="D26" s="24"/>
      <c r="E26" s="23">
        <v>335786</v>
      </c>
      <c r="F26" s="25">
        <v>203084</v>
      </c>
      <c r="G26" s="25">
        <f t="shared" si="0"/>
        <v>538870</v>
      </c>
      <c r="H26" s="24"/>
      <c r="I26" s="25">
        <v>390198</v>
      </c>
      <c r="J26" s="26">
        <v>276558.73098755954</v>
      </c>
      <c r="K26" s="26">
        <f t="shared" si="1"/>
        <v>666756.73098755954</v>
      </c>
      <c r="L26" s="26"/>
      <c r="M26" s="26">
        <v>65081</v>
      </c>
      <c r="N26" s="25"/>
      <c r="O26" s="23">
        <v>1112863</v>
      </c>
      <c r="P26" s="27">
        <v>472438</v>
      </c>
      <c r="Q26" s="27">
        <v>125534</v>
      </c>
      <c r="R26" s="25">
        <f t="shared" si="2"/>
        <v>1710835</v>
      </c>
      <c r="S26" s="25"/>
      <c r="T26" s="27">
        <v>212824</v>
      </c>
      <c r="U26" s="28">
        <v>252931</v>
      </c>
      <c r="V26" s="28">
        <f t="shared" si="3"/>
        <v>465755</v>
      </c>
    </row>
    <row r="27" spans="1:22" ht="15.6" x14ac:dyDescent="0.3">
      <c r="A27" s="5" t="s">
        <v>56</v>
      </c>
      <c r="B27" s="6" t="s">
        <v>57</v>
      </c>
      <c r="C27" s="23">
        <v>118377</v>
      </c>
      <c r="D27" s="24"/>
      <c r="E27" s="23">
        <v>413916</v>
      </c>
      <c r="F27" s="25">
        <v>250337</v>
      </c>
      <c r="G27" s="25">
        <f t="shared" si="0"/>
        <v>664253</v>
      </c>
      <c r="H27" s="24"/>
      <c r="I27" s="25">
        <v>478608</v>
      </c>
      <c r="J27" s="26">
        <v>339221.31483221182</v>
      </c>
      <c r="K27" s="26">
        <f t="shared" si="1"/>
        <v>817829.31483221182</v>
      </c>
      <c r="L27" s="26"/>
      <c r="M27" s="26">
        <v>81683</v>
      </c>
      <c r="N27" s="25"/>
      <c r="O27" s="23">
        <v>1909433</v>
      </c>
      <c r="P27" s="27">
        <v>918783</v>
      </c>
      <c r="Q27" s="27">
        <v>244134</v>
      </c>
      <c r="R27" s="25">
        <f t="shared" si="2"/>
        <v>3072350</v>
      </c>
      <c r="S27" s="25"/>
      <c r="T27" s="27">
        <v>416019</v>
      </c>
      <c r="U27" s="28">
        <v>494419</v>
      </c>
      <c r="V27" s="28">
        <f t="shared" si="3"/>
        <v>910438</v>
      </c>
    </row>
    <row r="28" spans="1:22" ht="15.6" x14ac:dyDescent="0.3">
      <c r="A28" s="5" t="s">
        <v>58</v>
      </c>
      <c r="B28" s="6" t="s">
        <v>59</v>
      </c>
      <c r="C28" s="23">
        <v>12441</v>
      </c>
      <c r="D28" s="24"/>
      <c r="E28" s="23">
        <v>45005</v>
      </c>
      <c r="F28" s="25">
        <v>27219</v>
      </c>
      <c r="G28" s="25">
        <f t="shared" si="0"/>
        <v>72224</v>
      </c>
      <c r="H28" s="24"/>
      <c r="I28" s="25">
        <v>53315</v>
      </c>
      <c r="J28" s="26">
        <v>37787.805488723301</v>
      </c>
      <c r="K28" s="26">
        <f t="shared" si="1"/>
        <v>91102.805488723301</v>
      </c>
      <c r="L28" s="26"/>
      <c r="M28" s="26">
        <v>8847</v>
      </c>
      <c r="N28" s="25"/>
      <c r="O28" s="26">
        <v>0</v>
      </c>
      <c r="P28" s="27"/>
      <c r="Q28" s="27"/>
      <c r="R28" s="25">
        <f t="shared" si="2"/>
        <v>0</v>
      </c>
      <c r="S28" s="25"/>
      <c r="T28" s="27">
        <v>0</v>
      </c>
      <c r="U28" s="28">
        <v>0</v>
      </c>
      <c r="V28" s="28">
        <f t="shared" si="3"/>
        <v>0</v>
      </c>
    </row>
    <row r="29" spans="1:22" ht="15.6" x14ac:dyDescent="0.3">
      <c r="A29" s="5" t="s">
        <v>60</v>
      </c>
      <c r="B29" s="6" t="s">
        <v>61</v>
      </c>
      <c r="C29" s="23">
        <v>62461</v>
      </c>
      <c r="D29" s="24"/>
      <c r="E29" s="23">
        <v>186603</v>
      </c>
      <c r="F29" s="25">
        <v>112858</v>
      </c>
      <c r="G29" s="25">
        <f t="shared" si="0"/>
        <v>299461</v>
      </c>
      <c r="H29" s="24"/>
      <c r="I29" s="25">
        <v>213990</v>
      </c>
      <c r="J29" s="26">
        <v>151668.60939810341</v>
      </c>
      <c r="K29" s="26">
        <f t="shared" si="1"/>
        <v>365658.60939810344</v>
      </c>
      <c r="L29" s="26"/>
      <c r="M29" s="26">
        <v>35510</v>
      </c>
      <c r="N29" s="25"/>
      <c r="O29" s="23">
        <v>1100515</v>
      </c>
      <c r="P29" s="27">
        <v>529547</v>
      </c>
      <c r="Q29" s="27">
        <v>140708</v>
      </c>
      <c r="R29" s="25">
        <f t="shared" si="2"/>
        <v>1770770</v>
      </c>
      <c r="S29" s="25"/>
      <c r="T29" s="27">
        <v>418553</v>
      </c>
      <c r="U29" s="28">
        <v>497430</v>
      </c>
      <c r="V29" s="28">
        <f t="shared" si="3"/>
        <v>915983</v>
      </c>
    </row>
    <row r="30" spans="1:22" ht="15.6" x14ac:dyDescent="0.3">
      <c r="A30" s="5" t="s">
        <v>62</v>
      </c>
      <c r="B30" s="6" t="s">
        <v>63</v>
      </c>
      <c r="C30" s="23">
        <v>91259</v>
      </c>
      <c r="D30" s="24"/>
      <c r="E30" s="23">
        <v>326004</v>
      </c>
      <c r="F30" s="25">
        <v>197167</v>
      </c>
      <c r="G30" s="25">
        <f t="shared" si="0"/>
        <v>523171</v>
      </c>
      <c r="H30" s="24"/>
      <c r="I30" s="25">
        <v>282041</v>
      </c>
      <c r="J30" s="26">
        <v>199901.2929274858</v>
      </c>
      <c r="K30" s="26">
        <f t="shared" si="1"/>
        <v>481942.29292748577</v>
      </c>
      <c r="L30" s="26"/>
      <c r="M30" s="26">
        <v>49229</v>
      </c>
      <c r="N30" s="25"/>
      <c r="O30" s="23">
        <v>1054055</v>
      </c>
      <c r="P30" s="27">
        <v>491644</v>
      </c>
      <c r="Q30" s="27">
        <v>130637</v>
      </c>
      <c r="R30" s="25">
        <f t="shared" si="2"/>
        <v>1676336</v>
      </c>
      <c r="S30" s="25"/>
      <c r="T30" s="27">
        <v>241289</v>
      </c>
      <c r="U30" s="28">
        <v>286761</v>
      </c>
      <c r="V30" s="28">
        <f t="shared" si="3"/>
        <v>528050</v>
      </c>
    </row>
    <row r="31" spans="1:22" ht="15.6" x14ac:dyDescent="0.3">
      <c r="A31" s="5" t="s">
        <v>64</v>
      </c>
      <c r="B31" s="6" t="s">
        <v>65</v>
      </c>
      <c r="C31" s="23">
        <v>17407</v>
      </c>
      <c r="D31" s="24"/>
      <c r="E31" s="23">
        <v>60255</v>
      </c>
      <c r="F31" s="25">
        <v>36442</v>
      </c>
      <c r="G31" s="25">
        <f t="shared" si="0"/>
        <v>96697</v>
      </c>
      <c r="H31" s="24"/>
      <c r="I31" s="25">
        <v>71226</v>
      </c>
      <c r="J31" s="26">
        <v>50482.301310246214</v>
      </c>
      <c r="K31" s="26">
        <f t="shared" si="1"/>
        <v>121708.30131024621</v>
      </c>
      <c r="L31" s="26"/>
      <c r="M31" s="26">
        <v>12129</v>
      </c>
      <c r="N31" s="25"/>
      <c r="O31" s="23">
        <v>177081</v>
      </c>
      <c r="P31" s="27">
        <v>82462</v>
      </c>
      <c r="Q31" s="27">
        <v>21911</v>
      </c>
      <c r="R31" s="25">
        <f t="shared" si="2"/>
        <v>281454</v>
      </c>
      <c r="S31" s="25"/>
      <c r="T31" s="27">
        <v>44032</v>
      </c>
      <c r="U31" s="28">
        <v>52330</v>
      </c>
      <c r="V31" s="28">
        <f t="shared" si="3"/>
        <v>96362</v>
      </c>
    </row>
    <row r="32" spans="1:22" ht="15.6" x14ac:dyDescent="0.3">
      <c r="A32" s="5" t="s">
        <v>66</v>
      </c>
      <c r="B32" s="6" t="s">
        <v>67</v>
      </c>
      <c r="C32" s="23">
        <v>340903</v>
      </c>
      <c r="D32" s="23"/>
      <c r="E32" s="23">
        <v>1178813</v>
      </c>
      <c r="F32" s="23">
        <v>712946</v>
      </c>
      <c r="G32" s="25">
        <f t="shared" si="0"/>
        <v>1891759</v>
      </c>
      <c r="H32" s="24"/>
      <c r="I32" s="23">
        <v>1283047</v>
      </c>
      <c r="J32" s="26">
        <v>909380.03666906373</v>
      </c>
      <c r="K32" s="26">
        <f t="shared" si="1"/>
        <v>2192427.0366690638</v>
      </c>
      <c r="L32" s="26"/>
      <c r="M32" s="26">
        <v>228660</v>
      </c>
      <c r="N32" s="25"/>
      <c r="O32" s="23">
        <v>4187635</v>
      </c>
      <c r="P32" s="27">
        <v>1862934</v>
      </c>
      <c r="Q32" s="27">
        <v>495008</v>
      </c>
      <c r="R32" s="25">
        <f t="shared" si="2"/>
        <v>6545577</v>
      </c>
      <c r="S32" s="25"/>
      <c r="T32" s="27">
        <v>1004558</v>
      </c>
      <c r="U32" s="28">
        <v>1193870</v>
      </c>
      <c r="V32" s="28">
        <f t="shared" si="3"/>
        <v>2198428</v>
      </c>
    </row>
    <row r="33" spans="1:22" ht="15.6" x14ac:dyDescent="0.3">
      <c r="A33" s="5" t="s">
        <v>68</v>
      </c>
      <c r="B33" s="6" t="s">
        <v>69</v>
      </c>
      <c r="C33" s="23">
        <v>45785</v>
      </c>
      <c r="D33" s="24"/>
      <c r="E33" s="23">
        <v>159502</v>
      </c>
      <c r="F33" s="25">
        <v>96466</v>
      </c>
      <c r="G33" s="25">
        <f t="shared" si="0"/>
        <v>255968</v>
      </c>
      <c r="H33" s="24"/>
      <c r="I33" s="25">
        <v>185470</v>
      </c>
      <c r="J33" s="26">
        <v>131454.91122164822</v>
      </c>
      <c r="K33" s="26">
        <f t="shared" si="1"/>
        <v>316924.91122164822</v>
      </c>
      <c r="L33" s="26"/>
      <c r="M33" s="26">
        <v>30816</v>
      </c>
      <c r="N33" s="25"/>
      <c r="O33" s="23">
        <v>443621</v>
      </c>
      <c r="P33" s="27">
        <v>228320</v>
      </c>
      <c r="Q33" s="27">
        <v>60668</v>
      </c>
      <c r="R33" s="25">
        <f t="shared" si="2"/>
        <v>732609</v>
      </c>
      <c r="S33" s="25"/>
      <c r="T33" s="27">
        <v>103140</v>
      </c>
      <c r="U33" s="28">
        <v>122578</v>
      </c>
      <c r="V33" s="28">
        <f t="shared" si="3"/>
        <v>225718</v>
      </c>
    </row>
    <row r="34" spans="1:22" ht="15.6" x14ac:dyDescent="0.3">
      <c r="A34" s="5" t="s">
        <v>70</v>
      </c>
      <c r="B34" s="6" t="s">
        <v>71</v>
      </c>
      <c r="C34" s="23">
        <v>42052</v>
      </c>
      <c r="D34" s="24"/>
      <c r="E34" s="23">
        <v>142986</v>
      </c>
      <c r="F34" s="25">
        <v>86481</v>
      </c>
      <c r="G34" s="25">
        <f t="shared" si="0"/>
        <v>229467</v>
      </c>
      <c r="H34" s="24"/>
      <c r="I34" s="25">
        <v>171756</v>
      </c>
      <c r="J34" s="26">
        <v>121734.67434558626</v>
      </c>
      <c r="K34" s="26">
        <f t="shared" si="1"/>
        <v>293490.67434558627</v>
      </c>
      <c r="L34" s="26"/>
      <c r="M34" s="26">
        <v>29640</v>
      </c>
      <c r="N34" s="25"/>
      <c r="O34" s="26">
        <v>0</v>
      </c>
      <c r="P34" s="27">
        <v>589889</v>
      </c>
      <c r="Q34" s="27">
        <v>156740</v>
      </c>
      <c r="R34" s="25">
        <f t="shared" si="2"/>
        <v>746629</v>
      </c>
      <c r="S34" s="25"/>
      <c r="T34" s="27">
        <v>203588</v>
      </c>
      <c r="U34" s="28">
        <f>241955+1</f>
        <v>241956</v>
      </c>
      <c r="V34" s="28">
        <f t="shared" si="3"/>
        <v>445544</v>
      </c>
    </row>
    <row r="35" spans="1:22" ht="15.6" x14ac:dyDescent="0.3">
      <c r="A35" s="5" t="s">
        <v>72</v>
      </c>
      <c r="B35" s="6" t="s">
        <v>73</v>
      </c>
      <c r="C35" s="23">
        <v>397519</v>
      </c>
      <c r="D35" s="24"/>
      <c r="E35" s="23">
        <v>2847647</v>
      </c>
      <c r="F35" s="25">
        <v>1722257</v>
      </c>
      <c r="G35" s="25">
        <f t="shared" si="0"/>
        <v>4569904</v>
      </c>
      <c r="H35" s="24"/>
      <c r="I35" s="25">
        <v>567167</v>
      </c>
      <c r="J35" s="26">
        <v>401988.6458279434</v>
      </c>
      <c r="K35" s="26">
        <f t="shared" si="1"/>
        <v>969155.64582794346</v>
      </c>
      <c r="L35" s="26"/>
      <c r="M35" s="23">
        <v>94235</v>
      </c>
      <c r="N35" s="25"/>
      <c r="O35" s="23">
        <v>12060331</v>
      </c>
      <c r="P35" s="27">
        <v>957877</v>
      </c>
      <c r="Q35" s="27">
        <v>254522</v>
      </c>
      <c r="R35" s="25">
        <f t="shared" si="2"/>
        <v>13272730</v>
      </c>
      <c r="S35" s="25"/>
      <c r="T35" s="27">
        <v>470535</v>
      </c>
      <c r="U35" s="28">
        <v>559208</v>
      </c>
      <c r="V35" s="28">
        <f t="shared" si="3"/>
        <v>1029743</v>
      </c>
    </row>
    <row r="36" spans="1:22" ht="15.6" x14ac:dyDescent="0.3">
      <c r="A36" s="5" t="s">
        <v>74</v>
      </c>
      <c r="B36" s="6" t="s">
        <v>75</v>
      </c>
      <c r="C36" s="23">
        <v>215752</v>
      </c>
      <c r="D36" s="24"/>
      <c r="E36" s="23">
        <v>861589</v>
      </c>
      <c r="F36" s="25">
        <v>521089</v>
      </c>
      <c r="G36" s="25">
        <f t="shared" si="0"/>
        <v>1382678</v>
      </c>
      <c r="H36" s="24"/>
      <c r="I36" s="25">
        <v>18406</v>
      </c>
      <c r="J36" s="26">
        <v>13045.520142430574</v>
      </c>
      <c r="K36" s="26">
        <f t="shared" si="1"/>
        <v>31451.520142430574</v>
      </c>
      <c r="L36" s="26"/>
      <c r="M36" s="26">
        <v>3493</v>
      </c>
      <c r="N36" s="25"/>
      <c r="O36" s="23">
        <v>46939</v>
      </c>
      <c r="P36" s="27">
        <v>21818</v>
      </c>
      <c r="Q36" s="27">
        <v>5797</v>
      </c>
      <c r="R36" s="25">
        <f t="shared" si="2"/>
        <v>74554</v>
      </c>
      <c r="S36" s="25"/>
      <c r="T36" s="27">
        <v>12350</v>
      </c>
      <c r="U36" s="28">
        <v>14677</v>
      </c>
      <c r="V36" s="28">
        <f t="shared" si="3"/>
        <v>27027</v>
      </c>
    </row>
    <row r="37" spans="1:22" ht="15.6" x14ac:dyDescent="0.3">
      <c r="A37" s="5" t="s">
        <v>76</v>
      </c>
      <c r="B37" s="6" t="s">
        <v>77</v>
      </c>
      <c r="C37" s="23">
        <v>176204</v>
      </c>
      <c r="D37" s="24"/>
      <c r="E37" s="23">
        <v>748236</v>
      </c>
      <c r="F37" s="25">
        <v>452534</v>
      </c>
      <c r="G37" s="25">
        <f t="shared" si="0"/>
        <v>1200770</v>
      </c>
      <c r="H37" s="24"/>
      <c r="I37" s="25">
        <v>860588</v>
      </c>
      <c r="J37" s="26">
        <v>609955.35735950153</v>
      </c>
      <c r="K37" s="26">
        <f t="shared" si="1"/>
        <v>1470543.3573595015</v>
      </c>
      <c r="L37" s="26"/>
      <c r="M37" s="26">
        <v>141704</v>
      </c>
      <c r="N37" s="25"/>
      <c r="O37" s="23">
        <v>2353314</v>
      </c>
      <c r="P37" s="27">
        <v>948322</v>
      </c>
      <c r="Q37" s="27">
        <v>251983</v>
      </c>
      <c r="R37" s="25">
        <f t="shared" si="2"/>
        <v>3553619</v>
      </c>
      <c r="S37" s="25"/>
      <c r="T37" s="27">
        <v>498491</v>
      </c>
      <c r="U37" s="28">
        <v>592433</v>
      </c>
      <c r="V37" s="28">
        <f t="shared" si="3"/>
        <v>1090924</v>
      </c>
    </row>
    <row r="38" spans="1:22" ht="15.6" x14ac:dyDescent="0.3">
      <c r="A38" s="5" t="s">
        <v>78</v>
      </c>
      <c r="B38" s="6" t="s">
        <v>79</v>
      </c>
      <c r="C38" s="23">
        <v>1049684</v>
      </c>
      <c r="D38" s="24"/>
      <c r="E38" s="23">
        <v>4588488</v>
      </c>
      <c r="F38" s="25">
        <v>2775117</v>
      </c>
      <c r="G38" s="25">
        <f t="shared" si="0"/>
        <v>7363605</v>
      </c>
      <c r="H38" s="24"/>
      <c r="I38" s="25">
        <v>5271904</v>
      </c>
      <c r="J38" s="26">
        <v>3736545.1532086683</v>
      </c>
      <c r="K38" s="26">
        <f t="shared" si="1"/>
        <v>9008449.1532086693</v>
      </c>
      <c r="L38" s="26"/>
      <c r="M38" s="26">
        <v>868068</v>
      </c>
      <c r="N38" s="25"/>
      <c r="O38" s="23">
        <v>16528048</v>
      </c>
      <c r="P38" s="27">
        <v>6607401</v>
      </c>
      <c r="Q38" s="27">
        <v>1755681</v>
      </c>
      <c r="R38" s="25">
        <f t="shared" si="2"/>
        <v>24891130</v>
      </c>
      <c r="S38" s="25"/>
      <c r="T38" s="27">
        <v>3476352</v>
      </c>
      <c r="U38" s="28">
        <v>4131481</v>
      </c>
      <c r="V38" s="28">
        <f t="shared" si="3"/>
        <v>7607833</v>
      </c>
    </row>
    <row r="39" spans="1:22" ht="15.6" x14ac:dyDescent="0.3">
      <c r="A39" s="5" t="s">
        <v>80</v>
      </c>
      <c r="B39" s="6" t="s">
        <v>81</v>
      </c>
      <c r="C39" s="23">
        <v>301221</v>
      </c>
      <c r="D39" s="24"/>
      <c r="E39" s="23">
        <v>1381876</v>
      </c>
      <c r="F39" s="25">
        <v>835758</v>
      </c>
      <c r="G39" s="25">
        <f t="shared" si="0"/>
        <v>2217634</v>
      </c>
      <c r="H39" s="24"/>
      <c r="I39" s="25">
        <v>1603216</v>
      </c>
      <c r="J39" s="26">
        <v>1136304.4888254718</v>
      </c>
      <c r="K39" s="26">
        <f t="shared" si="1"/>
        <v>2739520.4888254721</v>
      </c>
      <c r="L39" s="26"/>
      <c r="M39" s="26">
        <v>263984</v>
      </c>
      <c r="N39" s="25"/>
      <c r="O39" s="23">
        <v>4965883</v>
      </c>
      <c r="P39" s="27">
        <v>2001117</v>
      </c>
      <c r="Q39" s="27">
        <v>531725</v>
      </c>
      <c r="R39" s="25">
        <f t="shared" si="2"/>
        <v>7498725</v>
      </c>
      <c r="S39" s="25"/>
      <c r="T39" s="27">
        <v>1051898</v>
      </c>
      <c r="U39" s="28">
        <v>1250132</v>
      </c>
      <c r="V39" s="28">
        <f t="shared" si="3"/>
        <v>2302030</v>
      </c>
    </row>
    <row r="40" spans="1:22" ht="15.6" x14ac:dyDescent="0.3">
      <c r="A40" s="5" t="s">
        <v>82</v>
      </c>
      <c r="B40" s="6" t="s">
        <v>83</v>
      </c>
      <c r="C40" s="23">
        <v>133219</v>
      </c>
      <c r="D40" s="24"/>
      <c r="E40" s="23">
        <v>598407</v>
      </c>
      <c r="F40" s="25">
        <v>361917</v>
      </c>
      <c r="G40" s="25">
        <f t="shared" si="0"/>
        <v>960324</v>
      </c>
      <c r="H40" s="24"/>
      <c r="I40" s="25">
        <v>687909</v>
      </c>
      <c r="J40" s="26">
        <v>487566.02265542251</v>
      </c>
      <c r="K40" s="26">
        <f t="shared" si="1"/>
        <v>1175475.0226554226</v>
      </c>
      <c r="L40" s="26"/>
      <c r="M40" s="26">
        <v>113271</v>
      </c>
      <c r="N40" s="25"/>
      <c r="O40" s="23">
        <v>2415846</v>
      </c>
      <c r="P40" s="27">
        <v>973521</v>
      </c>
      <c r="Q40" s="27">
        <v>258678</v>
      </c>
      <c r="R40" s="25">
        <f t="shared" si="2"/>
        <v>3648045</v>
      </c>
      <c r="S40" s="25"/>
      <c r="T40" s="27">
        <v>511737</v>
      </c>
      <c r="U40" s="28">
        <v>608175</v>
      </c>
      <c r="V40" s="28">
        <f t="shared" si="3"/>
        <v>1119912</v>
      </c>
    </row>
    <row r="41" spans="1:22" ht="15.6" x14ac:dyDescent="0.3">
      <c r="A41" s="5" t="s">
        <v>84</v>
      </c>
      <c r="B41" s="6" t="s">
        <v>85</v>
      </c>
      <c r="C41" s="23">
        <v>156557</v>
      </c>
      <c r="D41" s="24"/>
      <c r="E41" s="23">
        <v>673643</v>
      </c>
      <c r="F41" s="25">
        <v>407419</v>
      </c>
      <c r="G41" s="25">
        <f t="shared" si="0"/>
        <v>1081062</v>
      </c>
      <c r="H41" s="24"/>
      <c r="I41" s="25">
        <v>774968</v>
      </c>
      <c r="J41" s="26">
        <v>549270.87024918979</v>
      </c>
      <c r="K41" s="26">
        <f t="shared" si="1"/>
        <v>1324238.8702491899</v>
      </c>
      <c r="L41" s="26"/>
      <c r="M41" s="26">
        <v>127606</v>
      </c>
      <c r="N41" s="25"/>
      <c r="O41" s="23">
        <v>2798027</v>
      </c>
      <c r="P41" s="27">
        <v>1127529</v>
      </c>
      <c r="Q41" s="27">
        <v>299601</v>
      </c>
      <c r="R41" s="25">
        <f t="shared" si="2"/>
        <v>4225157</v>
      </c>
      <c r="S41" s="25"/>
      <c r="T41" s="27">
        <v>592902</v>
      </c>
      <c r="U41" s="28">
        <v>704636</v>
      </c>
      <c r="V41" s="28">
        <f t="shared" si="3"/>
        <v>1297538</v>
      </c>
    </row>
    <row r="42" spans="1:22" ht="15.6" x14ac:dyDescent="0.3">
      <c r="A42" s="5" t="s">
        <v>86</v>
      </c>
      <c r="B42" s="6" t="s">
        <v>87</v>
      </c>
      <c r="C42" s="23">
        <v>105152</v>
      </c>
      <c r="D42" s="24"/>
      <c r="E42" s="23">
        <v>484269</v>
      </c>
      <c r="F42" s="25">
        <v>292885</v>
      </c>
      <c r="G42" s="25">
        <f t="shared" si="0"/>
        <v>777154</v>
      </c>
      <c r="H42" s="24"/>
      <c r="I42" s="25">
        <v>556797</v>
      </c>
      <c r="J42" s="26">
        <v>394638.4579492269</v>
      </c>
      <c r="K42" s="26">
        <f t="shared" si="1"/>
        <v>951435.45794922695</v>
      </c>
      <c r="L42" s="26"/>
      <c r="M42" s="26">
        <v>91682</v>
      </c>
      <c r="N42" s="25"/>
      <c r="O42" s="23">
        <v>1583867</v>
      </c>
      <c r="P42" s="27">
        <v>638256</v>
      </c>
      <c r="Q42" s="27">
        <v>169594</v>
      </c>
      <c r="R42" s="25">
        <f t="shared" si="2"/>
        <v>2391717</v>
      </c>
      <c r="S42" s="25"/>
      <c r="T42" s="27">
        <v>336228</v>
      </c>
      <c r="U42" s="28">
        <v>399592</v>
      </c>
      <c r="V42" s="28">
        <f t="shared" si="3"/>
        <v>735820</v>
      </c>
    </row>
    <row r="43" spans="1:22" ht="15.6" x14ac:dyDescent="0.3">
      <c r="A43" s="5" t="s">
        <v>88</v>
      </c>
      <c r="B43" s="6" t="s">
        <v>89</v>
      </c>
      <c r="C43" s="23">
        <v>248955</v>
      </c>
      <c r="D43" s="24"/>
      <c r="E43" s="23">
        <v>1064917</v>
      </c>
      <c r="F43" s="25">
        <v>644062</v>
      </c>
      <c r="G43" s="25">
        <f t="shared" si="0"/>
        <v>1708979</v>
      </c>
      <c r="H43" s="24"/>
      <c r="I43" s="25">
        <v>1225150</v>
      </c>
      <c r="J43" s="26">
        <v>868344.47200867441</v>
      </c>
      <c r="K43" s="26">
        <f t="shared" si="1"/>
        <v>2093494.4720086744</v>
      </c>
      <c r="L43" s="26"/>
      <c r="M43" s="26">
        <v>201732</v>
      </c>
      <c r="N43" s="25"/>
      <c r="O43" s="23">
        <v>3443137</v>
      </c>
      <c r="P43" s="27">
        <v>1387491</v>
      </c>
      <c r="Q43" s="27">
        <v>368676</v>
      </c>
      <c r="R43" s="25">
        <f t="shared" si="2"/>
        <v>5199304</v>
      </c>
      <c r="S43" s="25"/>
      <c r="T43" s="27">
        <v>729444</v>
      </c>
      <c r="U43" s="28">
        <v>866910</v>
      </c>
      <c r="V43" s="28">
        <f t="shared" si="3"/>
        <v>1596354</v>
      </c>
    </row>
    <row r="44" spans="1:22" ht="15.6" x14ac:dyDescent="0.3">
      <c r="A44" s="5" t="s">
        <v>90</v>
      </c>
      <c r="B44" s="6" t="s">
        <v>91</v>
      </c>
      <c r="C44" s="23">
        <v>1812752</v>
      </c>
      <c r="D44" s="24"/>
      <c r="E44" s="23">
        <v>7908924</v>
      </c>
      <c r="F44" s="25">
        <v>4783317</v>
      </c>
      <c r="G44" s="25">
        <f t="shared" si="0"/>
        <v>12692241</v>
      </c>
      <c r="H44" s="24"/>
      <c r="I44" s="25">
        <v>9096609</v>
      </c>
      <c r="J44" s="26">
        <v>6447365.7232222743</v>
      </c>
      <c r="K44" s="26">
        <f t="shared" si="1"/>
        <v>15543974.723222274</v>
      </c>
      <c r="L44" s="26"/>
      <c r="M44" s="26">
        <v>1497841</v>
      </c>
      <c r="N44" s="25"/>
      <c r="O44" s="23">
        <v>26906033</v>
      </c>
      <c r="P44" s="27">
        <v>10756198</v>
      </c>
      <c r="Q44" s="27">
        <v>2858076</v>
      </c>
      <c r="R44" s="25">
        <f t="shared" si="2"/>
        <v>40520307</v>
      </c>
      <c r="S44" s="25"/>
      <c r="T44" s="27">
        <v>5691645</v>
      </c>
      <c r="U44" s="28">
        <v>6764253</v>
      </c>
      <c r="V44" s="28">
        <f t="shared" si="3"/>
        <v>12455898</v>
      </c>
    </row>
    <row r="45" spans="1:22" ht="15.6" x14ac:dyDescent="0.3">
      <c r="A45" s="5" t="s">
        <v>92</v>
      </c>
      <c r="B45" s="6" t="s">
        <v>93</v>
      </c>
      <c r="C45" s="23">
        <v>106369</v>
      </c>
      <c r="D45" s="24"/>
      <c r="E45" s="23">
        <v>499006</v>
      </c>
      <c r="F45" s="25">
        <v>301800</v>
      </c>
      <c r="G45" s="25">
        <f t="shared" si="0"/>
        <v>800806</v>
      </c>
      <c r="H45" s="24"/>
      <c r="I45" s="25">
        <v>573549</v>
      </c>
      <c r="J45" s="26">
        <v>406511.93028995447</v>
      </c>
      <c r="K45" s="26">
        <f t="shared" si="1"/>
        <v>980060.93028995441</v>
      </c>
      <c r="L45" s="26"/>
      <c r="M45" s="26">
        <v>94440</v>
      </c>
      <c r="N45" s="25"/>
      <c r="O45" s="23">
        <v>1604507</v>
      </c>
      <c r="P45" s="27">
        <v>653902</v>
      </c>
      <c r="Q45" s="27">
        <v>173751</v>
      </c>
      <c r="R45" s="25">
        <f t="shared" si="2"/>
        <v>2432160</v>
      </c>
      <c r="S45" s="25"/>
      <c r="T45" s="27">
        <v>344207</v>
      </c>
      <c r="U45" s="28">
        <v>409074</v>
      </c>
      <c r="V45" s="28">
        <f t="shared" si="3"/>
        <v>753281</v>
      </c>
    </row>
    <row r="46" spans="1:22" ht="15.6" x14ac:dyDescent="0.3">
      <c r="A46" s="5" t="s">
        <v>94</v>
      </c>
      <c r="B46" s="6" t="s">
        <v>95</v>
      </c>
      <c r="C46" s="23">
        <v>125824</v>
      </c>
      <c r="D46" s="24"/>
      <c r="E46" s="23">
        <v>562269</v>
      </c>
      <c r="F46" s="25">
        <v>340061</v>
      </c>
      <c r="G46" s="25">
        <f t="shared" si="0"/>
        <v>902330</v>
      </c>
      <c r="H46" s="24"/>
      <c r="I46" s="25">
        <v>646329</v>
      </c>
      <c r="J46" s="26">
        <v>458095.88782265782</v>
      </c>
      <c r="K46" s="26">
        <f t="shared" si="1"/>
        <v>1104424.8878226578</v>
      </c>
      <c r="L46" s="26"/>
      <c r="M46" s="26">
        <v>106424</v>
      </c>
      <c r="N46" s="25"/>
      <c r="O46" s="23">
        <v>2089541</v>
      </c>
      <c r="P46" s="27">
        <v>851573</v>
      </c>
      <c r="Q46" s="27">
        <v>226275</v>
      </c>
      <c r="R46" s="25">
        <f t="shared" si="2"/>
        <v>3167389</v>
      </c>
      <c r="S46" s="25"/>
      <c r="T46" s="27">
        <v>448997</v>
      </c>
      <c r="U46" s="28">
        <v>533611</v>
      </c>
      <c r="V46" s="28">
        <f t="shared" si="3"/>
        <v>982608</v>
      </c>
    </row>
    <row r="47" spans="1:22" ht="15.6" x14ac:dyDescent="0.3">
      <c r="A47" s="5" t="s">
        <v>96</v>
      </c>
      <c r="B47" s="6" t="s">
        <v>97</v>
      </c>
      <c r="C47" s="23">
        <v>23630</v>
      </c>
      <c r="D47" s="24"/>
      <c r="E47" s="23">
        <v>106598</v>
      </c>
      <c r="F47" s="25">
        <v>64471</v>
      </c>
      <c r="G47" s="25">
        <f t="shared" si="0"/>
        <v>171069</v>
      </c>
      <c r="H47" s="24"/>
      <c r="I47" s="25">
        <v>122427</v>
      </c>
      <c r="J47" s="26">
        <v>86771.830436899574</v>
      </c>
      <c r="K47" s="26">
        <f t="shared" si="1"/>
        <v>209198.83043689956</v>
      </c>
      <c r="L47" s="26"/>
      <c r="M47" s="26">
        <v>20159</v>
      </c>
      <c r="N47" s="25"/>
      <c r="O47" s="23">
        <v>371854</v>
      </c>
      <c r="P47" s="27">
        <v>154532</v>
      </c>
      <c r="Q47" s="27">
        <v>41062</v>
      </c>
      <c r="R47" s="25">
        <f t="shared" si="2"/>
        <v>567448</v>
      </c>
      <c r="S47" s="25"/>
      <c r="T47" s="27">
        <v>81231</v>
      </c>
      <c r="U47" s="28">
        <v>96539</v>
      </c>
      <c r="V47" s="28">
        <f t="shared" si="3"/>
        <v>177770</v>
      </c>
    </row>
    <row r="48" spans="1:22" ht="15.6" x14ac:dyDescent="0.3">
      <c r="A48" s="5" t="s">
        <v>98</v>
      </c>
      <c r="B48" s="6" t="s">
        <v>99</v>
      </c>
      <c r="C48" s="23">
        <v>28949</v>
      </c>
      <c r="D48" s="24"/>
      <c r="E48" s="23">
        <v>123368</v>
      </c>
      <c r="F48" s="25">
        <v>74613</v>
      </c>
      <c r="G48" s="25">
        <f t="shared" si="0"/>
        <v>197981</v>
      </c>
      <c r="H48" s="24"/>
      <c r="I48" s="25">
        <v>141700</v>
      </c>
      <c r="J48" s="26">
        <v>100432.31531515009</v>
      </c>
      <c r="K48" s="26">
        <f t="shared" si="1"/>
        <v>242132.31531515007</v>
      </c>
      <c r="L48" s="26"/>
      <c r="M48" s="26">
        <v>23332</v>
      </c>
      <c r="N48" s="25"/>
      <c r="O48" s="23">
        <v>391727</v>
      </c>
      <c r="P48" s="27">
        <v>162791</v>
      </c>
      <c r="Q48" s="27">
        <v>43256</v>
      </c>
      <c r="R48" s="25">
        <f t="shared" si="2"/>
        <v>597774</v>
      </c>
      <c r="S48" s="25"/>
      <c r="T48" s="27">
        <v>85699</v>
      </c>
      <c r="U48" s="28">
        <v>101849</v>
      </c>
      <c r="V48" s="28">
        <f t="shared" si="3"/>
        <v>187548</v>
      </c>
    </row>
    <row r="49" spans="1:22" ht="15.6" x14ac:dyDescent="0.3">
      <c r="A49" s="5" t="s">
        <v>100</v>
      </c>
      <c r="B49" s="6" t="s">
        <v>101</v>
      </c>
      <c r="C49" s="23">
        <v>23339</v>
      </c>
      <c r="D49" s="24"/>
      <c r="E49" s="23">
        <v>103841</v>
      </c>
      <c r="F49" s="25">
        <v>62803</v>
      </c>
      <c r="G49" s="25">
        <f t="shared" si="0"/>
        <v>166644</v>
      </c>
      <c r="H49" s="24"/>
      <c r="I49" s="25">
        <v>124286</v>
      </c>
      <c r="J49" s="26">
        <v>88089.553331779229</v>
      </c>
      <c r="K49" s="26">
        <f t="shared" si="1"/>
        <v>212375.55333177923</v>
      </c>
      <c r="L49" s="26"/>
      <c r="M49" s="26">
        <v>20645</v>
      </c>
      <c r="N49" s="25"/>
      <c r="O49" s="23">
        <v>340933</v>
      </c>
      <c r="P49" s="27">
        <v>138944</v>
      </c>
      <c r="Q49" s="27">
        <v>36919</v>
      </c>
      <c r="R49" s="25">
        <f t="shared" si="2"/>
        <v>516796</v>
      </c>
      <c r="S49" s="25"/>
      <c r="T49" s="27">
        <v>73037</v>
      </c>
      <c r="U49" s="28">
        <v>86801</v>
      </c>
      <c r="V49" s="28">
        <f t="shared" si="3"/>
        <v>159838</v>
      </c>
    </row>
    <row r="50" spans="1:22" ht="15.6" x14ac:dyDescent="0.3">
      <c r="A50" s="5" t="s">
        <v>102</v>
      </c>
      <c r="B50" s="6" t="s">
        <v>103</v>
      </c>
      <c r="C50" s="23">
        <v>43252</v>
      </c>
      <c r="D50" s="24"/>
      <c r="E50" s="23">
        <v>198062</v>
      </c>
      <c r="F50" s="25">
        <v>119788</v>
      </c>
      <c r="G50" s="25">
        <f t="shared" si="0"/>
        <v>317850</v>
      </c>
      <c r="H50" s="24"/>
      <c r="I50" s="25">
        <v>227610</v>
      </c>
      <c r="J50" s="26">
        <v>161322.5250833215</v>
      </c>
      <c r="K50" s="26">
        <f t="shared" si="1"/>
        <v>388932.5250833215</v>
      </c>
      <c r="L50" s="26"/>
      <c r="M50" s="26">
        <v>37478</v>
      </c>
      <c r="N50" s="25"/>
      <c r="O50" s="23">
        <v>640022</v>
      </c>
      <c r="P50" s="27">
        <v>257912</v>
      </c>
      <c r="Q50" s="27">
        <v>68531</v>
      </c>
      <c r="R50" s="25">
        <f t="shared" si="2"/>
        <v>966465</v>
      </c>
      <c r="S50" s="25"/>
      <c r="T50" s="27">
        <v>135573</v>
      </c>
      <c r="U50" s="28">
        <v>161122</v>
      </c>
      <c r="V50" s="28">
        <f t="shared" si="3"/>
        <v>296695</v>
      </c>
    </row>
    <row r="51" spans="1:22" ht="15.6" x14ac:dyDescent="0.3">
      <c r="A51" s="5" t="s">
        <v>104</v>
      </c>
      <c r="B51" s="6" t="s">
        <v>105</v>
      </c>
      <c r="C51" s="23">
        <v>11390</v>
      </c>
      <c r="D51" s="24"/>
      <c r="E51" s="23">
        <v>48293</v>
      </c>
      <c r="F51" s="25">
        <v>29207</v>
      </c>
      <c r="G51" s="25">
        <f t="shared" si="0"/>
        <v>77500</v>
      </c>
      <c r="H51" s="24"/>
      <c r="I51" s="25">
        <v>55528</v>
      </c>
      <c r="J51" s="26">
        <v>39356.58545907768</v>
      </c>
      <c r="K51" s="26">
        <f t="shared" si="1"/>
        <v>94884.585459077673</v>
      </c>
      <c r="L51" s="26"/>
      <c r="M51" s="26">
        <v>9143</v>
      </c>
      <c r="N51" s="25"/>
      <c r="O51" s="23">
        <v>157215</v>
      </c>
      <c r="P51" s="27">
        <v>62850</v>
      </c>
      <c r="Q51" s="27">
        <v>16700</v>
      </c>
      <c r="R51" s="25">
        <f t="shared" si="2"/>
        <v>236765</v>
      </c>
      <c r="S51" s="25"/>
      <c r="T51" s="27">
        <v>33037</v>
      </c>
      <c r="U51" s="28">
        <v>39263</v>
      </c>
      <c r="V51" s="28">
        <f t="shared" si="3"/>
        <v>72300</v>
      </c>
    </row>
    <row r="52" spans="1:22" ht="15.6" x14ac:dyDescent="0.3">
      <c r="A52" s="5" t="s">
        <v>106</v>
      </c>
      <c r="B52" s="6" t="s">
        <v>107</v>
      </c>
      <c r="C52" s="23">
        <v>231994</v>
      </c>
      <c r="D52" s="24"/>
      <c r="E52" s="23">
        <v>1042107</v>
      </c>
      <c r="F52" s="25">
        <v>630267</v>
      </c>
      <c r="G52" s="25">
        <f t="shared" si="0"/>
        <v>1672374</v>
      </c>
      <c r="H52" s="24"/>
      <c r="I52" s="25">
        <v>1198641</v>
      </c>
      <c r="J52" s="26">
        <v>849555.78320305282</v>
      </c>
      <c r="K52" s="26">
        <f t="shared" si="1"/>
        <v>2048196.7832030528</v>
      </c>
      <c r="L52" s="26"/>
      <c r="M52" s="26">
        <v>197367</v>
      </c>
      <c r="N52" s="25"/>
      <c r="O52" s="23">
        <v>3400021</v>
      </c>
      <c r="P52" s="27">
        <v>1370117</v>
      </c>
      <c r="Q52" s="27">
        <v>364060</v>
      </c>
      <c r="R52" s="25">
        <f t="shared" si="2"/>
        <v>5134198</v>
      </c>
      <c r="S52" s="25"/>
      <c r="T52" s="27">
        <v>720210</v>
      </c>
      <c r="U52" s="28">
        <v>855935</v>
      </c>
      <c r="V52" s="28">
        <f t="shared" si="3"/>
        <v>1576145</v>
      </c>
    </row>
    <row r="53" spans="1:22" ht="15.6" x14ac:dyDescent="0.3">
      <c r="A53" s="5" t="s">
        <v>108</v>
      </c>
      <c r="B53" s="6" t="s">
        <v>109</v>
      </c>
      <c r="C53" s="23">
        <v>1014393</v>
      </c>
      <c r="D53" s="24"/>
      <c r="E53" s="23">
        <v>4359446</v>
      </c>
      <c r="F53" s="25">
        <v>2636593</v>
      </c>
      <c r="G53" s="25">
        <f t="shared" si="0"/>
        <v>6996039</v>
      </c>
      <c r="H53" s="24"/>
      <c r="I53" s="25">
        <v>5011783</v>
      </c>
      <c r="J53" s="26">
        <v>3552180.8688987871</v>
      </c>
      <c r="K53" s="26">
        <f t="shared" si="1"/>
        <v>8563963.8688987866</v>
      </c>
      <c r="L53" s="26"/>
      <c r="M53" s="26">
        <v>825237</v>
      </c>
      <c r="N53" s="25"/>
      <c r="O53" s="23">
        <v>14233552</v>
      </c>
      <c r="P53" s="27">
        <v>5690133</v>
      </c>
      <c r="Q53" s="27">
        <v>1511950</v>
      </c>
      <c r="R53" s="25">
        <f t="shared" si="2"/>
        <v>21435635</v>
      </c>
      <c r="S53" s="25"/>
      <c r="T53" s="27">
        <v>2994814</v>
      </c>
      <c r="U53" s="28">
        <v>3559196</v>
      </c>
      <c r="V53" s="28">
        <f t="shared" si="3"/>
        <v>6554010</v>
      </c>
    </row>
    <row r="54" spans="1:22" ht="15.6" x14ac:dyDescent="0.3">
      <c r="A54" s="5" t="s">
        <v>110</v>
      </c>
      <c r="B54" s="6" t="s">
        <v>111</v>
      </c>
      <c r="C54" s="23">
        <v>169305</v>
      </c>
      <c r="D54" s="24"/>
      <c r="E54" s="23">
        <v>779664</v>
      </c>
      <c r="F54" s="25">
        <v>471540</v>
      </c>
      <c r="G54" s="25">
        <f t="shared" si="0"/>
        <v>1251204</v>
      </c>
      <c r="H54" s="24"/>
      <c r="I54" s="25">
        <v>894152</v>
      </c>
      <c r="J54" s="26">
        <v>633744.12621536269</v>
      </c>
      <c r="K54" s="26">
        <f t="shared" si="1"/>
        <v>1527896.1262153627</v>
      </c>
      <c r="L54" s="26"/>
      <c r="M54" s="26">
        <v>147230</v>
      </c>
      <c r="N54" s="25"/>
      <c r="O54" s="23">
        <v>2097944</v>
      </c>
      <c r="P54" s="27">
        <v>984137</v>
      </c>
      <c r="Q54" s="27">
        <v>261499</v>
      </c>
      <c r="R54" s="25">
        <f t="shared" si="2"/>
        <v>3343580</v>
      </c>
      <c r="S54" s="25"/>
      <c r="T54" s="27">
        <v>517317</v>
      </c>
      <c r="U54" s="28">
        <v>614807</v>
      </c>
      <c r="V54" s="28">
        <f t="shared" si="3"/>
        <v>1132124</v>
      </c>
    </row>
    <row r="55" spans="1:22" ht="15.6" x14ac:dyDescent="0.3">
      <c r="A55" s="5" t="s">
        <v>112</v>
      </c>
      <c r="B55" s="6" t="s">
        <v>113</v>
      </c>
      <c r="C55" s="23">
        <v>1672318</v>
      </c>
      <c r="D55" s="24"/>
      <c r="E55" s="23">
        <v>7623660</v>
      </c>
      <c r="F55" s="25">
        <v>4610789</v>
      </c>
      <c r="G55" s="25">
        <f t="shared" si="0"/>
        <v>12234449</v>
      </c>
      <c r="H55" s="24"/>
      <c r="I55" s="25">
        <v>8692295</v>
      </c>
      <c r="J55" s="26">
        <v>6160801.8655135259</v>
      </c>
      <c r="K55" s="26">
        <f t="shared" si="1"/>
        <v>14853096.865513526</v>
      </c>
      <c r="L55" s="26"/>
      <c r="M55" s="26">
        <v>1430080</v>
      </c>
      <c r="N55" s="25"/>
      <c r="O55" s="23">
        <v>24792320</v>
      </c>
      <c r="P55" s="27">
        <v>10303033</v>
      </c>
      <c r="Q55" s="27">
        <v>2737663</v>
      </c>
      <c r="R55" s="25">
        <f t="shared" si="2"/>
        <v>37833016</v>
      </c>
      <c r="S55" s="25"/>
      <c r="T55" s="27">
        <v>5432652</v>
      </c>
      <c r="U55" s="28">
        <v>6456452</v>
      </c>
      <c r="V55" s="28">
        <f t="shared" si="3"/>
        <v>11889104</v>
      </c>
    </row>
    <row r="56" spans="1:22" ht="15.6" x14ac:dyDescent="0.3">
      <c r="A56" s="5" t="s">
        <v>114</v>
      </c>
      <c r="B56" s="6" t="s">
        <v>115</v>
      </c>
      <c r="C56" s="23">
        <v>18660301</v>
      </c>
      <c r="D56" s="24"/>
      <c r="E56" s="23">
        <v>79185702</v>
      </c>
      <c r="F56" s="25">
        <v>47891512</v>
      </c>
      <c r="G56" s="25">
        <f t="shared" si="0"/>
        <v>127077214</v>
      </c>
      <c r="H56" s="24"/>
      <c r="I56" s="25">
        <v>96878620</v>
      </c>
      <c r="J56" s="26">
        <v>68664254.697135299</v>
      </c>
      <c r="K56" s="26">
        <f t="shared" si="1"/>
        <v>165542874.6971353</v>
      </c>
      <c r="L56" s="26"/>
      <c r="M56" s="26">
        <v>17569551</v>
      </c>
      <c r="N56" s="25"/>
      <c r="O56" s="23">
        <v>88500235</v>
      </c>
      <c r="P56" s="27">
        <v>164741742</v>
      </c>
      <c r="Q56" s="27">
        <v>43774234</v>
      </c>
      <c r="R56" s="25">
        <f t="shared" si="2"/>
        <v>297016211</v>
      </c>
      <c r="S56" s="25"/>
      <c r="T56" s="27">
        <v>85402054</v>
      </c>
      <c r="U56" s="28">
        <v>101496331</v>
      </c>
      <c r="V56" s="28">
        <f t="shared" si="3"/>
        <v>186898385</v>
      </c>
    </row>
    <row r="57" spans="1:22" ht="15.6" x14ac:dyDescent="0.3">
      <c r="A57" s="5" t="s">
        <v>116</v>
      </c>
      <c r="B57" s="6" t="s">
        <v>117</v>
      </c>
      <c r="C57" s="23">
        <v>208515</v>
      </c>
      <c r="D57" s="24"/>
      <c r="E57" s="23">
        <v>775956</v>
      </c>
      <c r="F57" s="25">
        <v>469298</v>
      </c>
      <c r="G57" s="25">
        <f t="shared" si="0"/>
        <v>1245254</v>
      </c>
      <c r="H57" s="24"/>
      <c r="I57" s="25">
        <v>884266</v>
      </c>
      <c r="J57" s="26">
        <v>626737.56874100701</v>
      </c>
      <c r="K57" s="26">
        <f t="shared" si="1"/>
        <v>1511003.568741007</v>
      </c>
      <c r="L57" s="26"/>
      <c r="M57" s="23">
        <v>143972</v>
      </c>
      <c r="N57" s="25"/>
      <c r="O57" s="23">
        <v>2341657</v>
      </c>
      <c r="P57" s="27">
        <v>994092</v>
      </c>
      <c r="Q57" s="27">
        <v>264144</v>
      </c>
      <c r="R57" s="25">
        <f t="shared" si="2"/>
        <v>3599893</v>
      </c>
      <c r="S57" s="25"/>
      <c r="T57" s="27">
        <v>521273</v>
      </c>
      <c r="U57" s="28">
        <v>619508</v>
      </c>
      <c r="V57" s="28">
        <f t="shared" si="3"/>
        <v>1140781</v>
      </c>
    </row>
    <row r="58" spans="1:22" ht="15.6" x14ac:dyDescent="0.3">
      <c r="A58" s="5" t="s">
        <v>118</v>
      </c>
      <c r="B58" s="6" t="s">
        <v>119</v>
      </c>
      <c r="C58" s="23">
        <v>34409</v>
      </c>
      <c r="D58" s="24"/>
      <c r="E58" s="23">
        <v>141260</v>
      </c>
      <c r="F58" s="25">
        <v>85434</v>
      </c>
      <c r="G58" s="25">
        <f t="shared" si="0"/>
        <v>226694</v>
      </c>
      <c r="H58" s="24"/>
      <c r="I58" s="25">
        <v>166003</v>
      </c>
      <c r="J58" s="26">
        <v>117657.26545715366</v>
      </c>
      <c r="K58" s="26">
        <f t="shared" si="1"/>
        <v>283660.26545715367</v>
      </c>
      <c r="L58" s="26"/>
      <c r="M58" s="26">
        <v>26875</v>
      </c>
      <c r="N58" s="25"/>
      <c r="O58" s="23">
        <v>421082</v>
      </c>
      <c r="P58" s="27">
        <v>243448</v>
      </c>
      <c r="Q58" s="27">
        <v>64688</v>
      </c>
      <c r="R58" s="25">
        <f t="shared" si="2"/>
        <v>729218</v>
      </c>
      <c r="S58" s="25"/>
      <c r="T58" s="27">
        <v>121310</v>
      </c>
      <c r="U58" s="28">
        <v>144171</v>
      </c>
      <c r="V58" s="28">
        <f t="shared" si="3"/>
        <v>265481</v>
      </c>
    </row>
    <row r="59" spans="1:22" ht="15.6" x14ac:dyDescent="0.3">
      <c r="A59" s="5" t="s">
        <v>120</v>
      </c>
      <c r="B59" s="6" t="s">
        <v>121</v>
      </c>
      <c r="C59" s="23">
        <v>178365</v>
      </c>
      <c r="D59" s="24"/>
      <c r="E59" s="23">
        <v>657005</v>
      </c>
      <c r="F59" s="25">
        <v>397356</v>
      </c>
      <c r="G59" s="25">
        <f t="shared" si="0"/>
        <v>1054361</v>
      </c>
      <c r="H59" s="24"/>
      <c r="I59" s="25">
        <v>717016</v>
      </c>
      <c r="J59" s="26">
        <v>508196.35682638478</v>
      </c>
      <c r="K59" s="26">
        <f t="shared" si="1"/>
        <v>1225212.3568263848</v>
      </c>
      <c r="L59" s="26"/>
      <c r="M59" s="26">
        <v>125140</v>
      </c>
      <c r="N59" s="25"/>
      <c r="O59" s="23">
        <v>2039686</v>
      </c>
      <c r="P59" s="27">
        <v>865897</v>
      </c>
      <c r="Q59" s="27">
        <v>230081</v>
      </c>
      <c r="R59" s="25">
        <f t="shared" si="2"/>
        <v>3135664</v>
      </c>
      <c r="S59" s="25"/>
      <c r="T59" s="27">
        <v>449680</v>
      </c>
      <c r="U59" s="28">
        <v>534423</v>
      </c>
      <c r="V59" s="28">
        <f t="shared" si="3"/>
        <v>984103</v>
      </c>
    </row>
    <row r="60" spans="1:22" ht="15.6" x14ac:dyDescent="0.3">
      <c r="A60" s="5" t="s">
        <v>122</v>
      </c>
      <c r="B60" s="6" t="s">
        <v>123</v>
      </c>
      <c r="C60" s="23">
        <v>141433</v>
      </c>
      <c r="D60" s="24"/>
      <c r="E60" s="23">
        <v>580860</v>
      </c>
      <c r="F60" s="25">
        <v>351304</v>
      </c>
      <c r="G60" s="25">
        <f t="shared" si="0"/>
        <v>932164</v>
      </c>
      <c r="H60" s="24"/>
      <c r="I60" s="25">
        <v>685428</v>
      </c>
      <c r="J60" s="26">
        <v>485807.6522087651</v>
      </c>
      <c r="K60" s="26">
        <f t="shared" si="1"/>
        <v>1171235.652208765</v>
      </c>
      <c r="L60" s="26"/>
      <c r="M60" s="26">
        <v>117388</v>
      </c>
      <c r="N60" s="25"/>
      <c r="O60" s="23">
        <v>1670042</v>
      </c>
      <c r="P60" s="27">
        <v>965532</v>
      </c>
      <c r="Q60" s="27">
        <v>256556</v>
      </c>
      <c r="R60" s="25">
        <f t="shared" si="2"/>
        <v>2892130</v>
      </c>
      <c r="S60" s="25"/>
      <c r="T60" s="27">
        <v>503522</v>
      </c>
      <c r="U60" s="28">
        <v>598413</v>
      </c>
      <c r="V60" s="28">
        <f t="shared" si="3"/>
        <v>1101935</v>
      </c>
    </row>
    <row r="61" spans="1:22" ht="15.6" x14ac:dyDescent="0.3">
      <c r="A61" s="5" t="s">
        <v>124</v>
      </c>
      <c r="B61" s="6" t="s">
        <v>125</v>
      </c>
      <c r="C61" s="23">
        <v>50249</v>
      </c>
      <c r="D61" s="24"/>
      <c r="E61" s="23">
        <v>182965</v>
      </c>
      <c r="F61" s="25">
        <v>110657</v>
      </c>
      <c r="G61" s="25">
        <f t="shared" si="0"/>
        <v>293622</v>
      </c>
      <c r="H61" s="24"/>
      <c r="I61" s="25">
        <v>207479</v>
      </c>
      <c r="J61" s="26">
        <v>147053.87189759203</v>
      </c>
      <c r="K61" s="26">
        <f t="shared" si="1"/>
        <v>354532.87189759203</v>
      </c>
      <c r="L61" s="26"/>
      <c r="M61" s="26">
        <v>35402</v>
      </c>
      <c r="N61" s="25"/>
      <c r="O61" s="23">
        <v>493426</v>
      </c>
      <c r="P61" s="27">
        <v>248226</v>
      </c>
      <c r="Q61" s="27">
        <v>65957</v>
      </c>
      <c r="R61" s="25">
        <f t="shared" si="2"/>
        <v>807609</v>
      </c>
      <c r="S61" s="25"/>
      <c r="T61" s="27">
        <v>130191</v>
      </c>
      <c r="U61" s="28">
        <v>154725</v>
      </c>
      <c r="V61" s="28">
        <f t="shared" si="3"/>
        <v>284916</v>
      </c>
    </row>
    <row r="62" spans="1:22" ht="15.6" x14ac:dyDescent="0.3">
      <c r="A62" s="5" t="s">
        <v>126</v>
      </c>
      <c r="B62" s="6" t="s">
        <v>127</v>
      </c>
      <c r="C62" s="23">
        <v>102237</v>
      </c>
      <c r="D62" s="24"/>
      <c r="E62" s="23">
        <v>365001</v>
      </c>
      <c r="F62" s="25">
        <v>220752</v>
      </c>
      <c r="G62" s="25">
        <f t="shared" si="0"/>
        <v>585753</v>
      </c>
      <c r="H62" s="24"/>
      <c r="I62" s="25">
        <v>413143</v>
      </c>
      <c r="J62" s="26">
        <v>292821.38903110888</v>
      </c>
      <c r="K62" s="26">
        <f t="shared" si="1"/>
        <v>705964.38903110893</v>
      </c>
      <c r="L62" s="26"/>
      <c r="M62" s="26">
        <v>67675</v>
      </c>
      <c r="N62" s="25"/>
      <c r="O62" s="23">
        <v>1806528</v>
      </c>
      <c r="P62" s="27">
        <v>839748</v>
      </c>
      <c r="Q62" s="27">
        <v>223133</v>
      </c>
      <c r="R62" s="25">
        <f t="shared" si="2"/>
        <v>2869409</v>
      </c>
      <c r="S62" s="25"/>
      <c r="T62" s="27">
        <v>441245</v>
      </c>
      <c r="U62" s="28">
        <v>524399</v>
      </c>
      <c r="V62" s="28">
        <f t="shared" si="3"/>
        <v>965644</v>
      </c>
    </row>
    <row r="63" spans="1:22" ht="15.6" x14ac:dyDescent="0.3">
      <c r="A63" s="5" t="s">
        <v>128</v>
      </c>
      <c r="B63" s="6" t="s">
        <v>129</v>
      </c>
      <c r="C63" s="23">
        <v>47694</v>
      </c>
      <c r="D63" s="24"/>
      <c r="E63" s="23">
        <v>182543</v>
      </c>
      <c r="F63" s="25">
        <v>110402</v>
      </c>
      <c r="G63" s="25">
        <f t="shared" si="0"/>
        <v>292945</v>
      </c>
      <c r="H63" s="24"/>
      <c r="I63" s="25">
        <v>209127</v>
      </c>
      <c r="J63" s="26">
        <v>148222.22274102163</v>
      </c>
      <c r="K63" s="26">
        <f t="shared" si="1"/>
        <v>357349.22274102166</v>
      </c>
      <c r="L63" s="26"/>
      <c r="M63" s="26">
        <v>34191</v>
      </c>
      <c r="N63" s="25"/>
      <c r="O63" s="23">
        <v>508548</v>
      </c>
      <c r="P63" s="27">
        <v>215891</v>
      </c>
      <c r="Q63" s="27">
        <v>57365</v>
      </c>
      <c r="R63" s="25">
        <f t="shared" si="2"/>
        <v>781804</v>
      </c>
      <c r="S63" s="25"/>
      <c r="T63" s="27">
        <v>108677</v>
      </c>
      <c r="U63" s="28">
        <v>129157</v>
      </c>
      <c r="V63" s="28">
        <f t="shared" si="3"/>
        <v>237834</v>
      </c>
    </row>
    <row r="64" spans="1:22" ht="15.6" x14ac:dyDescent="0.3">
      <c r="A64" s="5" t="s">
        <v>130</v>
      </c>
      <c r="B64" s="6" t="s">
        <v>131</v>
      </c>
      <c r="C64" s="23">
        <v>38789</v>
      </c>
      <c r="D64" s="24"/>
      <c r="E64" s="23">
        <v>137587</v>
      </c>
      <c r="F64" s="25">
        <v>83213</v>
      </c>
      <c r="G64" s="25">
        <f t="shared" si="0"/>
        <v>220800</v>
      </c>
      <c r="H64" s="24"/>
      <c r="I64" s="25">
        <v>155551</v>
      </c>
      <c r="J64" s="26">
        <v>110249.19590850023</v>
      </c>
      <c r="K64" s="26">
        <f t="shared" si="1"/>
        <v>265800.19590850023</v>
      </c>
      <c r="L64" s="26"/>
      <c r="M64" s="26">
        <v>27059</v>
      </c>
      <c r="N64" s="25"/>
      <c r="O64" s="23">
        <v>561893</v>
      </c>
      <c r="P64" s="27">
        <v>262085</v>
      </c>
      <c r="Q64" s="27">
        <v>69640</v>
      </c>
      <c r="R64" s="25">
        <f t="shared" si="2"/>
        <v>893618</v>
      </c>
      <c r="S64" s="25"/>
      <c r="T64" s="27">
        <v>92443</v>
      </c>
      <c r="U64" s="28">
        <v>109864</v>
      </c>
      <c r="V64" s="28">
        <f t="shared" si="3"/>
        <v>202307</v>
      </c>
    </row>
    <row r="65" spans="1:22" ht="15.6" x14ac:dyDescent="0.3">
      <c r="A65" s="5" t="s">
        <v>132</v>
      </c>
      <c r="B65" s="6" t="s">
        <v>133</v>
      </c>
      <c r="C65" s="23">
        <v>4324102</v>
      </c>
      <c r="D65" s="24"/>
      <c r="E65" s="23">
        <v>20869606</v>
      </c>
      <c r="F65" s="25">
        <v>12621938</v>
      </c>
      <c r="G65" s="25">
        <f t="shared" si="0"/>
        <v>33491544</v>
      </c>
      <c r="H65" s="24"/>
      <c r="I65" s="25">
        <v>28952748</v>
      </c>
      <c r="J65" s="26">
        <v>20520717.901778806</v>
      </c>
      <c r="K65" s="26">
        <f t="shared" si="1"/>
        <v>49473465.901778802</v>
      </c>
      <c r="L65" s="26"/>
      <c r="M65" s="26">
        <v>5627122</v>
      </c>
      <c r="N65" s="25"/>
      <c r="O65" s="23">
        <v>76674589</v>
      </c>
      <c r="P65" s="27">
        <v>61125680</v>
      </c>
      <c r="Q65" s="27">
        <v>16241967</v>
      </c>
      <c r="R65" s="25">
        <f t="shared" si="2"/>
        <v>154042236</v>
      </c>
      <c r="S65" s="25"/>
      <c r="T65" s="27">
        <v>32221427</v>
      </c>
      <c r="U65" s="28">
        <v>38293653</v>
      </c>
      <c r="V65" s="28">
        <f t="shared" si="3"/>
        <v>70515080</v>
      </c>
    </row>
    <row r="66" spans="1:22" ht="15.6" x14ac:dyDescent="0.3">
      <c r="A66" s="5" t="s">
        <v>134</v>
      </c>
      <c r="B66" s="6" t="s">
        <v>135</v>
      </c>
      <c r="C66" s="23">
        <v>1229771</v>
      </c>
      <c r="D66" s="24"/>
      <c r="E66" s="23">
        <v>4701237</v>
      </c>
      <c r="F66" s="25">
        <v>2843308</v>
      </c>
      <c r="G66" s="25">
        <f t="shared" si="0"/>
        <v>7544545</v>
      </c>
      <c r="H66" s="24"/>
      <c r="I66" s="25">
        <v>5729341</v>
      </c>
      <c r="J66" s="26">
        <v>4060760.9625253472</v>
      </c>
      <c r="K66" s="26">
        <f t="shared" si="1"/>
        <v>9790101.9625253472</v>
      </c>
      <c r="L66" s="26"/>
      <c r="M66" s="26">
        <v>1069685</v>
      </c>
      <c r="N66" s="25"/>
      <c r="O66" s="23">
        <v>19617818</v>
      </c>
      <c r="P66" s="27">
        <v>8672454</v>
      </c>
      <c r="Q66" s="27">
        <v>2304395</v>
      </c>
      <c r="R66" s="25">
        <f t="shared" si="2"/>
        <v>30594667</v>
      </c>
      <c r="S66" s="25"/>
      <c r="T66" s="27">
        <v>4337757</v>
      </c>
      <c r="U66" s="28">
        <v>5155221</v>
      </c>
      <c r="V66" s="28">
        <f t="shared" si="3"/>
        <v>9492978</v>
      </c>
    </row>
    <row r="67" spans="1:22" ht="15.6" x14ac:dyDescent="0.3">
      <c r="A67" s="5" t="s">
        <v>136</v>
      </c>
      <c r="B67" s="6" t="s">
        <v>137</v>
      </c>
      <c r="C67" s="23">
        <v>1956546</v>
      </c>
      <c r="D67" s="24"/>
      <c r="E67" s="23">
        <v>7605791</v>
      </c>
      <c r="F67" s="25">
        <v>4599982</v>
      </c>
      <c r="G67" s="25">
        <f t="shared" si="0"/>
        <v>12205773</v>
      </c>
      <c r="H67" s="24"/>
      <c r="I67" s="25">
        <v>8958289</v>
      </c>
      <c r="J67" s="26">
        <v>6349328.8874962293</v>
      </c>
      <c r="K67" s="26">
        <f t="shared" si="1"/>
        <v>15307617.887496229</v>
      </c>
      <c r="L67" s="26"/>
      <c r="M67" s="26">
        <v>1694383</v>
      </c>
      <c r="N67" s="25"/>
      <c r="O67" s="23">
        <v>23602747</v>
      </c>
      <c r="P67" s="27">
        <v>13702755</v>
      </c>
      <c r="Q67" s="27">
        <v>3641018</v>
      </c>
      <c r="R67" s="25">
        <f t="shared" si="2"/>
        <v>40946520</v>
      </c>
      <c r="S67" s="25"/>
      <c r="T67" s="27">
        <v>7149176</v>
      </c>
      <c r="U67" s="28">
        <v>8496460</v>
      </c>
      <c r="V67" s="28">
        <f t="shared" si="3"/>
        <v>15645636</v>
      </c>
    </row>
    <row r="68" spans="1:22" ht="15.6" x14ac:dyDescent="0.3">
      <c r="A68" s="5" t="s">
        <v>138</v>
      </c>
      <c r="B68" s="6" t="s">
        <v>139</v>
      </c>
      <c r="C68" s="23">
        <v>1443096</v>
      </c>
      <c r="D68" s="24"/>
      <c r="E68" s="23">
        <v>6170364</v>
      </c>
      <c r="F68" s="25">
        <v>3731836</v>
      </c>
      <c r="G68" s="25">
        <f t="shared" si="0"/>
        <v>9902200</v>
      </c>
      <c r="H68" s="24"/>
      <c r="I68" s="25">
        <v>7351332</v>
      </c>
      <c r="J68" s="26">
        <v>5210372.9327284805</v>
      </c>
      <c r="K68" s="26">
        <f t="shared" si="1"/>
        <v>12561704.932728481</v>
      </c>
      <c r="L68" s="26"/>
      <c r="M68" s="26">
        <v>1406273</v>
      </c>
      <c r="N68" s="25"/>
      <c r="O68" s="23">
        <v>21543257</v>
      </c>
      <c r="P68" s="27">
        <v>11925978</v>
      </c>
      <c r="Q68" s="27">
        <v>3168903</v>
      </c>
      <c r="R68" s="25">
        <f t="shared" si="2"/>
        <v>36638138</v>
      </c>
      <c r="S68" s="25"/>
      <c r="T68" s="27">
        <v>6680050</v>
      </c>
      <c r="U68" s="28">
        <v>7938925</v>
      </c>
      <c r="V68" s="28">
        <f t="shared" si="3"/>
        <v>14618975</v>
      </c>
    </row>
    <row r="69" spans="1:22" ht="15.6" x14ac:dyDescent="0.3">
      <c r="A69" s="5" t="s">
        <v>140</v>
      </c>
      <c r="B69" s="6" t="s">
        <v>141</v>
      </c>
      <c r="C69" s="23">
        <v>128176</v>
      </c>
      <c r="D69" s="24"/>
      <c r="E69" s="23">
        <v>466111</v>
      </c>
      <c r="F69" s="25">
        <v>281904</v>
      </c>
      <c r="G69" s="25">
        <f t="shared" si="0"/>
        <v>748015</v>
      </c>
      <c r="H69" s="24"/>
      <c r="I69" s="25">
        <v>505029</v>
      </c>
      <c r="J69" s="26">
        <v>357947.26737622428</v>
      </c>
      <c r="K69" s="26">
        <f t="shared" si="1"/>
        <v>862976.26737622428</v>
      </c>
      <c r="L69" s="26"/>
      <c r="M69" s="26">
        <v>80310</v>
      </c>
      <c r="N69" s="25"/>
      <c r="O69" s="23">
        <v>1761303</v>
      </c>
      <c r="P69" s="27">
        <v>691857</v>
      </c>
      <c r="Q69" s="27">
        <v>183836</v>
      </c>
      <c r="R69" s="25">
        <f t="shared" si="2"/>
        <v>2636996</v>
      </c>
      <c r="S69" s="25"/>
      <c r="T69" s="27">
        <v>340512</v>
      </c>
      <c r="U69" s="28">
        <v>404682</v>
      </c>
      <c r="V69" s="28">
        <f t="shared" si="3"/>
        <v>745194</v>
      </c>
    </row>
    <row r="70" spans="1:22" ht="15.6" x14ac:dyDescent="0.3">
      <c r="A70" s="5" t="s">
        <v>142</v>
      </c>
      <c r="B70" s="6" t="s">
        <v>143</v>
      </c>
      <c r="C70" s="23">
        <v>1264452</v>
      </c>
      <c r="D70" s="24"/>
      <c r="E70" s="23">
        <v>4761833</v>
      </c>
      <c r="F70" s="25">
        <v>2879957</v>
      </c>
      <c r="G70" s="25">
        <f t="shared" si="0"/>
        <v>7641790</v>
      </c>
      <c r="H70" s="24"/>
      <c r="I70" s="25">
        <v>5495794</v>
      </c>
      <c r="J70" s="26">
        <v>3895231.1495548575</v>
      </c>
      <c r="K70" s="26">
        <f t="shared" si="1"/>
        <v>9391025.149554858</v>
      </c>
      <c r="L70" s="26"/>
      <c r="M70" s="23">
        <v>902036</v>
      </c>
      <c r="N70" s="25"/>
      <c r="O70" s="23">
        <v>8909885</v>
      </c>
      <c r="P70" s="27">
        <v>5417826</v>
      </c>
      <c r="Q70" s="27">
        <v>1439594</v>
      </c>
      <c r="R70" s="25">
        <f t="shared" si="2"/>
        <v>15767305</v>
      </c>
      <c r="S70" s="25"/>
      <c r="T70" s="27">
        <v>2450534</v>
      </c>
      <c r="U70" s="28">
        <v>2912345</v>
      </c>
      <c r="V70" s="28">
        <f t="shared" si="3"/>
        <v>5362879</v>
      </c>
    </row>
    <row r="71" spans="1:22" ht="15.6" x14ac:dyDescent="0.3">
      <c r="A71" s="5" t="s">
        <v>144</v>
      </c>
      <c r="B71" s="6" t="s">
        <v>145</v>
      </c>
      <c r="C71" s="23">
        <v>1210265</v>
      </c>
      <c r="D71" s="24"/>
      <c r="E71" s="23">
        <v>4364708</v>
      </c>
      <c r="F71" s="25">
        <v>2639775</v>
      </c>
      <c r="G71" s="25">
        <f t="shared" si="0"/>
        <v>7004483</v>
      </c>
      <c r="H71" s="24"/>
      <c r="I71" s="25">
        <v>5414082</v>
      </c>
      <c r="J71" s="26">
        <v>3837315.9082493912</v>
      </c>
      <c r="K71" s="26">
        <f t="shared" si="1"/>
        <v>9251397.9082493912</v>
      </c>
      <c r="L71" s="26"/>
      <c r="M71" s="26">
        <v>888398</v>
      </c>
      <c r="N71" s="25"/>
      <c r="O71" s="23">
        <v>14506726</v>
      </c>
      <c r="P71" s="27">
        <v>8421990</v>
      </c>
      <c r="Q71" s="27">
        <v>2237843</v>
      </c>
      <c r="R71" s="25">
        <f t="shared" si="2"/>
        <v>25166559</v>
      </c>
      <c r="S71" s="25"/>
      <c r="T71" s="27">
        <v>5260415</v>
      </c>
      <c r="U71" s="28">
        <v>6251756</v>
      </c>
      <c r="V71" s="28">
        <f t="shared" si="3"/>
        <v>11512171</v>
      </c>
    </row>
    <row r="72" spans="1:22" ht="15.6" x14ac:dyDescent="0.3">
      <c r="A72" s="5" t="s">
        <v>146</v>
      </c>
      <c r="B72" s="6" t="s">
        <v>147</v>
      </c>
      <c r="C72" s="23">
        <v>42743</v>
      </c>
      <c r="D72" s="24"/>
      <c r="E72" s="23">
        <v>176178</v>
      </c>
      <c r="F72" s="25">
        <v>106553</v>
      </c>
      <c r="G72" s="25">
        <f t="shared" si="0"/>
        <v>282731</v>
      </c>
      <c r="H72" s="24"/>
      <c r="I72" s="25">
        <v>207156</v>
      </c>
      <c r="J72" s="26">
        <v>146824.99657175766</v>
      </c>
      <c r="K72" s="26">
        <f t="shared" si="1"/>
        <v>353980.99657175766</v>
      </c>
      <c r="L72" s="26"/>
      <c r="M72" s="26">
        <v>32844</v>
      </c>
      <c r="N72" s="25"/>
      <c r="O72" s="23">
        <v>477342</v>
      </c>
      <c r="P72" s="27">
        <v>275974</v>
      </c>
      <c r="Q72" s="27">
        <v>73330</v>
      </c>
      <c r="R72" s="25">
        <f t="shared" si="2"/>
        <v>826646</v>
      </c>
      <c r="S72" s="25"/>
      <c r="T72" s="27">
        <v>138028</v>
      </c>
      <c r="U72" s="28">
        <v>164040</v>
      </c>
      <c r="V72" s="28">
        <f t="shared" si="3"/>
        <v>302068</v>
      </c>
    </row>
    <row r="73" spans="1:22" ht="15.6" x14ac:dyDescent="0.3">
      <c r="A73" s="5" t="s">
        <v>148</v>
      </c>
      <c r="B73" s="6" t="s">
        <v>149</v>
      </c>
      <c r="C73" s="23">
        <v>42092</v>
      </c>
      <c r="D73" s="24"/>
      <c r="E73" s="23">
        <v>155570</v>
      </c>
      <c r="F73" s="25">
        <v>94089</v>
      </c>
      <c r="G73" s="25">
        <f t="shared" si="0"/>
        <v>249659</v>
      </c>
      <c r="H73" s="24"/>
      <c r="I73" s="25">
        <v>174858</v>
      </c>
      <c r="J73" s="26">
        <v>123933.69234402134</v>
      </c>
      <c r="K73" s="26">
        <f t="shared" si="1"/>
        <v>298791.69234402134</v>
      </c>
      <c r="L73" s="26"/>
      <c r="M73" s="26">
        <v>30142</v>
      </c>
      <c r="N73" s="25"/>
      <c r="O73" s="23">
        <v>538107</v>
      </c>
      <c r="P73" s="27">
        <v>237881</v>
      </c>
      <c r="Q73" s="27">
        <v>63208</v>
      </c>
      <c r="R73" s="25">
        <f t="shared" si="2"/>
        <v>839196</v>
      </c>
      <c r="S73" s="25"/>
      <c r="T73" s="27">
        <v>115511</v>
      </c>
      <c r="U73" s="28">
        <v>137279</v>
      </c>
      <c r="V73" s="28">
        <f t="shared" si="3"/>
        <v>252790</v>
      </c>
    </row>
    <row r="74" spans="1:22" ht="15.6" x14ac:dyDescent="0.3">
      <c r="A74" s="5" t="s">
        <v>150</v>
      </c>
      <c r="B74" s="6" t="s">
        <v>151</v>
      </c>
      <c r="C74" s="23">
        <v>24666</v>
      </c>
      <c r="D74" s="24"/>
      <c r="E74" s="23">
        <v>91655</v>
      </c>
      <c r="F74" s="25">
        <v>55433</v>
      </c>
      <c r="G74" s="25">
        <f t="shared" ref="G74:G92" si="4">SUM(E74:F74)</f>
        <v>147088</v>
      </c>
      <c r="H74" s="24"/>
      <c r="I74" s="25">
        <v>106366</v>
      </c>
      <c r="J74" s="26">
        <v>75388.373110953937</v>
      </c>
      <c r="K74" s="26">
        <f t="shared" ref="K74:K101" si="5">SUM(I74:J74)</f>
        <v>181754.37311095395</v>
      </c>
      <c r="L74" s="26"/>
      <c r="M74" s="26">
        <v>17651</v>
      </c>
      <c r="N74" s="25"/>
      <c r="O74" s="23">
        <v>274259</v>
      </c>
      <c r="P74" s="27">
        <v>133132</v>
      </c>
      <c r="Q74" s="27">
        <v>35375</v>
      </c>
      <c r="R74" s="25">
        <f t="shared" ref="R74:R99" si="6">SUM(O74:Q74)</f>
        <v>442766</v>
      </c>
      <c r="S74" s="25"/>
      <c r="T74" s="27">
        <v>64231</v>
      </c>
      <c r="U74" s="28">
        <v>76336</v>
      </c>
      <c r="V74" s="28">
        <f t="shared" ref="V74:V99" si="7">T74+U74</f>
        <v>140567</v>
      </c>
    </row>
    <row r="75" spans="1:22" ht="15.6" x14ac:dyDescent="0.3">
      <c r="A75" s="5" t="s">
        <v>152</v>
      </c>
      <c r="B75" s="6" t="s">
        <v>153</v>
      </c>
      <c r="C75" s="23">
        <v>4476</v>
      </c>
      <c r="D75" s="24"/>
      <c r="E75" s="23">
        <v>18245</v>
      </c>
      <c r="F75" s="25">
        <v>11035</v>
      </c>
      <c r="G75" s="25">
        <f t="shared" si="4"/>
        <v>29280</v>
      </c>
      <c r="H75" s="24"/>
      <c r="I75" s="25">
        <v>21961</v>
      </c>
      <c r="J75" s="26">
        <v>15564.978534238928</v>
      </c>
      <c r="K75" s="26">
        <f t="shared" si="5"/>
        <v>37525.97853423893</v>
      </c>
      <c r="L75" s="26"/>
      <c r="M75" s="26">
        <v>3644</v>
      </c>
      <c r="N75" s="25"/>
      <c r="O75" s="23">
        <v>81997</v>
      </c>
      <c r="P75" s="27">
        <v>40145</v>
      </c>
      <c r="Q75" s="27">
        <v>10667</v>
      </c>
      <c r="R75" s="25">
        <f t="shared" si="6"/>
        <v>132809</v>
      </c>
      <c r="S75" s="25"/>
      <c r="T75" s="27">
        <v>19425</v>
      </c>
      <c r="U75" s="28">
        <v>23086</v>
      </c>
      <c r="V75" s="28">
        <f t="shared" si="7"/>
        <v>42511</v>
      </c>
    </row>
    <row r="76" spans="1:22" ht="15.6" x14ac:dyDescent="0.3">
      <c r="A76" s="5" t="s">
        <v>154</v>
      </c>
      <c r="B76" s="6" t="s">
        <v>155</v>
      </c>
      <c r="C76" s="23">
        <v>3249914</v>
      </c>
      <c r="D76" s="24"/>
      <c r="E76" s="23">
        <v>11831403</v>
      </c>
      <c r="F76" s="25">
        <v>7155633</v>
      </c>
      <c r="G76" s="25">
        <f t="shared" si="4"/>
        <v>18987036</v>
      </c>
      <c r="H76" s="24"/>
      <c r="I76" s="25">
        <v>13922767</v>
      </c>
      <c r="J76" s="26">
        <v>9867981.2576103806</v>
      </c>
      <c r="K76" s="26">
        <f t="shared" si="5"/>
        <v>23790748.257610381</v>
      </c>
      <c r="L76" s="26"/>
      <c r="M76" s="26">
        <v>2604128</v>
      </c>
      <c r="N76" s="25"/>
      <c r="O76" s="23">
        <v>10098964</v>
      </c>
      <c r="P76" s="27">
        <v>22857322</v>
      </c>
      <c r="Q76" s="27">
        <v>6073517</v>
      </c>
      <c r="R76" s="25">
        <f t="shared" si="6"/>
        <v>39029803</v>
      </c>
      <c r="S76" s="25"/>
      <c r="T76" s="27">
        <v>13323397</v>
      </c>
      <c r="U76" s="28">
        <v>15834232</v>
      </c>
      <c r="V76" s="28">
        <f t="shared" si="7"/>
        <v>29157629</v>
      </c>
    </row>
    <row r="77" spans="1:22" ht="15.6" x14ac:dyDescent="0.3">
      <c r="A77" s="5" t="s">
        <v>156</v>
      </c>
      <c r="B77" s="6" t="s">
        <v>157</v>
      </c>
      <c r="C77" s="23">
        <v>268322</v>
      </c>
      <c r="D77" s="24"/>
      <c r="E77" s="23">
        <v>977533</v>
      </c>
      <c r="F77" s="25">
        <v>591212</v>
      </c>
      <c r="G77" s="25">
        <f t="shared" si="4"/>
        <v>1568745</v>
      </c>
      <c r="H77" s="24"/>
      <c r="I77" s="25">
        <v>1137546</v>
      </c>
      <c r="J77" s="26">
        <v>806254.0951501145</v>
      </c>
      <c r="K77" s="26">
        <f t="shared" si="5"/>
        <v>1943800.0951501145</v>
      </c>
      <c r="L77" s="26"/>
      <c r="M77" s="26">
        <v>191367</v>
      </c>
      <c r="N77" s="25"/>
      <c r="O77" s="23">
        <v>2049001</v>
      </c>
      <c r="P77" s="27">
        <v>1482761</v>
      </c>
      <c r="Q77" s="27">
        <v>393991</v>
      </c>
      <c r="R77" s="25">
        <f t="shared" si="6"/>
        <v>3925753</v>
      </c>
      <c r="S77" s="25"/>
      <c r="T77" s="27">
        <v>670605</v>
      </c>
      <c r="U77" s="28">
        <v>796983</v>
      </c>
      <c r="V77" s="28">
        <f t="shared" si="7"/>
        <v>1467588</v>
      </c>
    </row>
    <row r="78" spans="1:22" ht="15.6" x14ac:dyDescent="0.3">
      <c r="A78" s="5" t="s">
        <v>158</v>
      </c>
      <c r="B78" s="6" t="s">
        <v>159</v>
      </c>
      <c r="C78" s="23">
        <v>810832</v>
      </c>
      <c r="D78" s="24"/>
      <c r="E78" s="23">
        <v>3062930</v>
      </c>
      <c r="F78" s="25">
        <v>1852460</v>
      </c>
      <c r="G78" s="25">
        <f t="shared" si="4"/>
        <v>4915390</v>
      </c>
      <c r="H78" s="24"/>
      <c r="I78" s="25">
        <v>3598683</v>
      </c>
      <c r="J78" s="26">
        <v>2550623.7873960389</v>
      </c>
      <c r="K78" s="26">
        <f t="shared" si="5"/>
        <v>6149306.7873960389</v>
      </c>
      <c r="L78" s="26"/>
      <c r="M78" s="26">
        <v>657519</v>
      </c>
      <c r="N78" s="25"/>
      <c r="O78" s="23">
        <v>11037131</v>
      </c>
      <c r="P78" s="27">
        <v>6407691</v>
      </c>
      <c r="Q78" s="27">
        <v>1702615</v>
      </c>
      <c r="R78" s="25">
        <f t="shared" si="6"/>
        <v>19147437</v>
      </c>
      <c r="S78" s="25"/>
      <c r="T78" s="27">
        <v>3919267</v>
      </c>
      <c r="U78" s="28">
        <v>4657865</v>
      </c>
      <c r="V78" s="28">
        <f t="shared" si="7"/>
        <v>8577132</v>
      </c>
    </row>
    <row r="79" spans="1:22" ht="15.6" x14ac:dyDescent="0.3">
      <c r="A79" s="5" t="s">
        <v>160</v>
      </c>
      <c r="B79" s="6" t="s">
        <v>161</v>
      </c>
      <c r="C79" s="23">
        <v>0</v>
      </c>
      <c r="D79" s="24"/>
      <c r="E79" s="23">
        <v>0</v>
      </c>
      <c r="F79" s="25">
        <v>0</v>
      </c>
      <c r="G79" s="25">
        <v>0</v>
      </c>
      <c r="H79" s="24"/>
      <c r="I79" s="25">
        <v>0</v>
      </c>
      <c r="J79" s="26">
        <v>0</v>
      </c>
      <c r="K79" s="26">
        <v>0</v>
      </c>
      <c r="L79" s="26"/>
      <c r="M79" s="26">
        <v>0</v>
      </c>
      <c r="N79" s="25"/>
      <c r="O79" s="23">
        <v>121250</v>
      </c>
      <c r="P79" s="27">
        <v>52137</v>
      </c>
      <c r="Q79" s="27">
        <v>13854</v>
      </c>
      <c r="R79" s="25">
        <f t="shared" si="6"/>
        <v>187241</v>
      </c>
      <c r="S79" s="25"/>
      <c r="T79" s="27">
        <v>23114</v>
      </c>
      <c r="U79" s="28">
        <v>27470</v>
      </c>
      <c r="V79" s="28">
        <f t="shared" si="7"/>
        <v>50584</v>
      </c>
    </row>
    <row r="80" spans="1:22" ht="15.6" x14ac:dyDescent="0.3">
      <c r="A80" s="5" t="s">
        <v>162</v>
      </c>
      <c r="B80" s="6" t="s">
        <v>163</v>
      </c>
      <c r="C80" s="23">
        <v>199420</v>
      </c>
      <c r="D80" s="24"/>
      <c r="E80" s="23">
        <v>765347</v>
      </c>
      <c r="F80" s="25">
        <v>462882</v>
      </c>
      <c r="G80" s="25">
        <f t="shared" si="4"/>
        <v>1228229</v>
      </c>
      <c r="H80" s="24"/>
      <c r="I80" s="25">
        <v>885387</v>
      </c>
      <c r="J80" s="26">
        <v>627532.41476978571</v>
      </c>
      <c r="K80" s="26">
        <f t="shared" si="5"/>
        <v>1512919.4147697857</v>
      </c>
      <c r="L80" s="26"/>
      <c r="M80" s="25">
        <v>148082</v>
      </c>
      <c r="N80" s="25"/>
      <c r="O80" s="23">
        <v>2279480</v>
      </c>
      <c r="P80" s="27">
        <v>1077939</v>
      </c>
      <c r="Q80" s="27">
        <v>286424</v>
      </c>
      <c r="R80" s="25">
        <f t="shared" si="6"/>
        <v>3643843</v>
      </c>
      <c r="S80" s="25"/>
      <c r="T80" s="27">
        <v>534997</v>
      </c>
      <c r="U80" s="28">
        <v>635819</v>
      </c>
      <c r="V80" s="28">
        <f t="shared" si="7"/>
        <v>1170816</v>
      </c>
    </row>
    <row r="81" spans="1:22" ht="15.6" x14ac:dyDescent="0.3">
      <c r="A81" s="5" t="s">
        <v>164</v>
      </c>
      <c r="B81" s="6" t="s">
        <v>165</v>
      </c>
      <c r="C81" s="23">
        <v>71862</v>
      </c>
      <c r="D81" s="24"/>
      <c r="E81" s="23">
        <v>260563</v>
      </c>
      <c r="F81" s="25">
        <v>157588</v>
      </c>
      <c r="G81" s="25">
        <f t="shared" si="4"/>
        <v>418151</v>
      </c>
      <c r="H81" s="24"/>
      <c r="I81" s="25">
        <v>304695</v>
      </c>
      <c r="J81" s="26">
        <v>215957.36942387969</v>
      </c>
      <c r="K81" s="26">
        <f t="shared" si="5"/>
        <v>520652.36942387966</v>
      </c>
      <c r="L81" s="26"/>
      <c r="M81" s="26">
        <v>52009</v>
      </c>
      <c r="N81" s="25"/>
      <c r="O81" s="23">
        <v>924004</v>
      </c>
      <c r="P81" s="27">
        <v>377125</v>
      </c>
      <c r="Q81" s="27">
        <v>100207</v>
      </c>
      <c r="R81" s="25">
        <f t="shared" si="6"/>
        <v>1401336</v>
      </c>
      <c r="S81" s="25"/>
      <c r="T81" s="27">
        <v>173450</v>
      </c>
      <c r="U81" s="28">
        <v>206137</v>
      </c>
      <c r="V81" s="28">
        <f t="shared" si="7"/>
        <v>379587</v>
      </c>
    </row>
    <row r="82" spans="1:22" ht="15.6" x14ac:dyDescent="0.3">
      <c r="A82" s="5" t="s">
        <v>166</v>
      </c>
      <c r="B82" s="6" t="s">
        <v>167</v>
      </c>
      <c r="C82" s="23">
        <v>540720</v>
      </c>
      <c r="D82" s="24"/>
      <c r="E82" s="23">
        <v>2011258</v>
      </c>
      <c r="F82" s="25">
        <v>1216409</v>
      </c>
      <c r="G82" s="25">
        <f t="shared" si="4"/>
        <v>3227667</v>
      </c>
      <c r="H82" s="24"/>
      <c r="I82" s="25">
        <v>2366165</v>
      </c>
      <c r="J82" s="26">
        <v>1677056.5589514256</v>
      </c>
      <c r="K82" s="26">
        <f t="shared" si="5"/>
        <v>4043221.5589514254</v>
      </c>
      <c r="L82" s="26"/>
      <c r="M82" s="26">
        <v>388747</v>
      </c>
      <c r="N82" s="25"/>
      <c r="O82" s="23">
        <v>6698098</v>
      </c>
      <c r="P82" s="27">
        <v>3124203</v>
      </c>
      <c r="Q82" s="27">
        <v>830145</v>
      </c>
      <c r="R82" s="25">
        <f t="shared" si="6"/>
        <v>10652446</v>
      </c>
      <c r="S82" s="25"/>
      <c r="T82" s="27">
        <v>1544011</v>
      </c>
      <c r="U82" s="28">
        <v>1834985</v>
      </c>
      <c r="V82" s="28">
        <f t="shared" si="7"/>
        <v>3378996</v>
      </c>
    </row>
    <row r="83" spans="1:22" ht="15.6" x14ac:dyDescent="0.3">
      <c r="A83" s="5" t="s">
        <v>168</v>
      </c>
      <c r="B83" s="6" t="s">
        <v>169</v>
      </c>
      <c r="C83" s="23">
        <v>2279</v>
      </c>
      <c r="D83" s="24"/>
      <c r="E83" s="23">
        <v>56492</v>
      </c>
      <c r="F83" s="25">
        <v>34166</v>
      </c>
      <c r="G83" s="25">
        <f t="shared" si="4"/>
        <v>90658</v>
      </c>
      <c r="H83" s="24"/>
      <c r="I83" s="25">
        <v>67948</v>
      </c>
      <c r="J83" s="26">
        <v>48159.267166094694</v>
      </c>
      <c r="K83" s="26">
        <f t="shared" si="5"/>
        <v>116107.26716609469</v>
      </c>
      <c r="L83" s="26"/>
      <c r="M83" s="26">
        <v>15365</v>
      </c>
      <c r="N83" s="25"/>
      <c r="O83" s="23">
        <v>498237</v>
      </c>
      <c r="P83" s="27">
        <v>232394</v>
      </c>
      <c r="Q83" s="27">
        <v>61750</v>
      </c>
      <c r="R83" s="25">
        <f t="shared" si="6"/>
        <v>792381</v>
      </c>
      <c r="S83" s="25"/>
      <c r="T83" s="27">
        <v>113358</v>
      </c>
      <c r="U83" s="28">
        <v>134720</v>
      </c>
      <c r="V83" s="28">
        <f t="shared" si="7"/>
        <v>248078</v>
      </c>
    </row>
    <row r="84" spans="1:22" ht="15.6" x14ac:dyDescent="0.3">
      <c r="A84" s="5" t="s">
        <v>170</v>
      </c>
      <c r="B84" s="6" t="s">
        <v>171</v>
      </c>
      <c r="C84" s="23">
        <v>311592</v>
      </c>
      <c r="D84" s="24"/>
      <c r="E84" s="23">
        <v>1116370</v>
      </c>
      <c r="F84" s="25">
        <v>675181</v>
      </c>
      <c r="G84" s="25">
        <f t="shared" si="4"/>
        <v>1791551</v>
      </c>
      <c r="H84" s="24"/>
      <c r="I84" s="25">
        <v>1316882</v>
      </c>
      <c r="J84" s="26">
        <v>933360.78595405119</v>
      </c>
      <c r="K84" s="26">
        <f t="shared" si="5"/>
        <v>2250242.7859540512</v>
      </c>
      <c r="L84" s="26"/>
      <c r="M84" s="26">
        <v>203456</v>
      </c>
      <c r="N84" s="25"/>
      <c r="O84" s="23">
        <v>4143432</v>
      </c>
      <c r="P84" s="27">
        <v>1545657</v>
      </c>
      <c r="Q84" s="27">
        <v>410703</v>
      </c>
      <c r="R84" s="25">
        <f t="shared" si="6"/>
        <v>6099792</v>
      </c>
      <c r="S84" s="25"/>
      <c r="T84" s="27">
        <v>761464</v>
      </c>
      <c r="U84" s="28">
        <v>904964</v>
      </c>
      <c r="V84" s="28">
        <f t="shared" si="7"/>
        <v>1666428</v>
      </c>
    </row>
    <row r="85" spans="1:22" ht="15.6" x14ac:dyDescent="0.3">
      <c r="A85" s="5" t="s">
        <v>172</v>
      </c>
      <c r="B85" s="6" t="s">
        <v>173</v>
      </c>
      <c r="C85" s="23">
        <v>6508</v>
      </c>
      <c r="D85" s="24"/>
      <c r="E85" s="23">
        <v>22685</v>
      </c>
      <c r="F85" s="25">
        <v>13720</v>
      </c>
      <c r="G85" s="25">
        <f t="shared" si="4"/>
        <v>36405</v>
      </c>
      <c r="H85" s="24"/>
      <c r="I85" s="25">
        <v>26337</v>
      </c>
      <c r="J85" s="26">
        <v>18666.763868625385</v>
      </c>
      <c r="K85" s="26">
        <f t="shared" si="5"/>
        <v>45003.763868625385</v>
      </c>
      <c r="L85" s="26"/>
      <c r="M85" s="26">
        <v>4405</v>
      </c>
      <c r="N85" s="25"/>
      <c r="O85" s="23">
        <v>71908</v>
      </c>
      <c r="P85" s="27">
        <v>37878</v>
      </c>
      <c r="Q85" s="27">
        <v>10065</v>
      </c>
      <c r="R85" s="25">
        <f t="shared" si="6"/>
        <v>119851</v>
      </c>
      <c r="S85" s="25"/>
      <c r="T85" s="27">
        <v>17956</v>
      </c>
      <c r="U85" s="28">
        <v>21340</v>
      </c>
      <c r="V85" s="28">
        <f t="shared" si="7"/>
        <v>39296</v>
      </c>
    </row>
    <row r="86" spans="1:22" ht="15.6" x14ac:dyDescent="0.3">
      <c r="A86" s="5" t="s">
        <v>174</v>
      </c>
      <c r="B86" s="6" t="s">
        <v>175</v>
      </c>
      <c r="C86" s="23">
        <v>339446</v>
      </c>
      <c r="D86" s="24"/>
      <c r="E86" s="23">
        <v>1359252</v>
      </c>
      <c r="F86" s="25">
        <v>822075</v>
      </c>
      <c r="G86" s="25">
        <f t="shared" si="4"/>
        <v>2181327</v>
      </c>
      <c r="H86" s="24"/>
      <c r="I86" s="25">
        <v>1717493</v>
      </c>
      <c r="J86" s="26">
        <v>1217300.2140618358</v>
      </c>
      <c r="K86" s="26">
        <f t="shared" si="5"/>
        <v>2934793.2140618358</v>
      </c>
      <c r="L86" s="26"/>
      <c r="M86" s="26">
        <v>285008</v>
      </c>
      <c r="N86" s="25"/>
      <c r="O86" s="23">
        <v>3832588</v>
      </c>
      <c r="P86" s="27">
        <v>2117501</v>
      </c>
      <c r="Q86" s="27">
        <v>562650</v>
      </c>
      <c r="R86" s="25">
        <f t="shared" si="6"/>
        <v>6512739</v>
      </c>
      <c r="S86" s="25"/>
      <c r="T86" s="27">
        <v>1057027</v>
      </c>
      <c r="U86" s="28">
        <v>1256227</v>
      </c>
      <c r="V86" s="28">
        <f t="shared" si="7"/>
        <v>2313254</v>
      </c>
    </row>
    <row r="87" spans="1:22" ht="15.6" x14ac:dyDescent="0.3">
      <c r="A87" s="5" t="s">
        <v>176</v>
      </c>
      <c r="B87" s="6" t="s">
        <v>177</v>
      </c>
      <c r="C87" s="23">
        <v>157996</v>
      </c>
      <c r="D87" s="24"/>
      <c r="E87" s="23">
        <v>553731</v>
      </c>
      <c r="F87" s="25">
        <v>334896</v>
      </c>
      <c r="G87" s="25">
        <f t="shared" si="4"/>
        <v>888627</v>
      </c>
      <c r="H87" s="24"/>
      <c r="I87" s="25">
        <v>666984</v>
      </c>
      <c r="J87" s="26">
        <v>472735.31978309917</v>
      </c>
      <c r="K87" s="26">
        <f t="shared" si="5"/>
        <v>1139719.3197830992</v>
      </c>
      <c r="L87" s="26"/>
      <c r="M87" s="26">
        <v>110682</v>
      </c>
      <c r="N87" s="25"/>
      <c r="O87" s="23">
        <v>1643888</v>
      </c>
      <c r="P87" s="27">
        <v>865935</v>
      </c>
      <c r="Q87" s="27">
        <v>230091</v>
      </c>
      <c r="R87" s="25">
        <f t="shared" si="6"/>
        <v>2739914</v>
      </c>
      <c r="S87" s="25"/>
      <c r="T87" s="27">
        <v>210893</v>
      </c>
      <c r="U87" s="28">
        <v>250636</v>
      </c>
      <c r="V87" s="28">
        <f t="shared" si="7"/>
        <v>461529</v>
      </c>
    </row>
    <row r="88" spans="1:22" ht="15.6" x14ac:dyDescent="0.3">
      <c r="A88" s="5" t="s">
        <v>178</v>
      </c>
      <c r="B88" s="6" t="s">
        <v>179</v>
      </c>
      <c r="C88" s="23">
        <v>40862</v>
      </c>
      <c r="D88" s="24"/>
      <c r="E88" s="23">
        <v>152171</v>
      </c>
      <c r="F88" s="25">
        <v>92033</v>
      </c>
      <c r="G88" s="25">
        <f t="shared" si="4"/>
        <v>244204</v>
      </c>
      <c r="H88" s="24"/>
      <c r="I88" s="25">
        <v>173878</v>
      </c>
      <c r="J88" s="26">
        <v>123238.81356067561</v>
      </c>
      <c r="K88" s="26">
        <f t="shared" si="5"/>
        <v>297116.8135606756</v>
      </c>
      <c r="L88" s="26"/>
      <c r="M88" s="26">
        <v>29807</v>
      </c>
      <c r="N88" s="25"/>
      <c r="O88" s="23">
        <v>444456</v>
      </c>
      <c r="P88" s="27">
        <v>218633</v>
      </c>
      <c r="Q88" s="27">
        <v>58094</v>
      </c>
      <c r="R88" s="25">
        <f t="shared" si="6"/>
        <v>721183</v>
      </c>
      <c r="S88" s="25"/>
      <c r="T88" s="27">
        <v>102566</v>
      </c>
      <c r="U88" s="28">
        <v>121895</v>
      </c>
      <c r="V88" s="28">
        <f t="shared" si="7"/>
        <v>224461</v>
      </c>
    </row>
    <row r="89" spans="1:22" ht="15.6" x14ac:dyDescent="0.3">
      <c r="A89" s="5" t="s">
        <v>180</v>
      </c>
      <c r="B89" s="6" t="s">
        <v>181</v>
      </c>
      <c r="C89" s="23">
        <v>54470</v>
      </c>
      <c r="D89" s="24"/>
      <c r="E89" s="23">
        <v>200727</v>
      </c>
      <c r="F89" s="25">
        <v>121399</v>
      </c>
      <c r="G89" s="25">
        <f t="shared" si="4"/>
        <v>322126</v>
      </c>
      <c r="H89" s="24"/>
      <c r="I89" s="25">
        <v>230478</v>
      </c>
      <c r="J89" s="26">
        <v>163354.91855836404</v>
      </c>
      <c r="K89" s="26">
        <f t="shared" si="5"/>
        <v>393832.91855836404</v>
      </c>
      <c r="L89" s="26"/>
      <c r="M89" s="26">
        <v>38246</v>
      </c>
      <c r="N89" s="25"/>
      <c r="O89" s="23">
        <v>662222</v>
      </c>
      <c r="P89" s="27">
        <v>302654</v>
      </c>
      <c r="Q89" s="27">
        <v>80420</v>
      </c>
      <c r="R89" s="25">
        <f t="shared" si="6"/>
        <v>1045296</v>
      </c>
      <c r="S89" s="25"/>
      <c r="T89" s="27">
        <v>105143</v>
      </c>
      <c r="U89" s="28">
        <v>124958</v>
      </c>
      <c r="V89" s="28">
        <f t="shared" si="7"/>
        <v>230101</v>
      </c>
    </row>
    <row r="90" spans="1:22" ht="15.6" x14ac:dyDescent="0.3">
      <c r="A90" s="5" t="s">
        <v>182</v>
      </c>
      <c r="B90" s="6" t="s">
        <v>183</v>
      </c>
      <c r="C90" s="23">
        <v>24642</v>
      </c>
      <c r="D90" s="24"/>
      <c r="E90" s="23">
        <v>87567</v>
      </c>
      <c r="F90" s="25">
        <v>52960</v>
      </c>
      <c r="G90" s="25">
        <f t="shared" si="4"/>
        <v>140527</v>
      </c>
      <c r="H90" s="24"/>
      <c r="I90" s="25">
        <v>102590</v>
      </c>
      <c r="J90" s="26">
        <v>72712.036722110148</v>
      </c>
      <c r="K90" s="26">
        <f t="shared" si="5"/>
        <v>175302.03672211015</v>
      </c>
      <c r="L90" s="26"/>
      <c r="M90" s="26">
        <v>16696</v>
      </c>
      <c r="N90" s="25"/>
      <c r="O90" s="23">
        <v>261893</v>
      </c>
      <c r="P90" s="27">
        <v>137955</v>
      </c>
      <c r="Q90" s="27">
        <v>36657</v>
      </c>
      <c r="R90" s="25">
        <f t="shared" si="6"/>
        <v>436505</v>
      </c>
      <c r="S90" s="25"/>
      <c r="T90" s="27">
        <v>66286</v>
      </c>
      <c r="U90" s="28">
        <v>78778</v>
      </c>
      <c r="V90" s="28">
        <f t="shared" si="7"/>
        <v>145064</v>
      </c>
    </row>
    <row r="91" spans="1:22" ht="15.6" x14ac:dyDescent="0.3">
      <c r="A91" s="5" t="s">
        <v>184</v>
      </c>
      <c r="B91" s="6" t="s">
        <v>185</v>
      </c>
      <c r="C91" s="23">
        <v>69765</v>
      </c>
      <c r="D91" s="24"/>
      <c r="E91" s="23">
        <v>259920</v>
      </c>
      <c r="F91" s="25">
        <v>157200</v>
      </c>
      <c r="G91" s="25">
        <f t="shared" si="4"/>
        <v>417120</v>
      </c>
      <c r="H91" s="24"/>
      <c r="I91" s="25">
        <v>295689</v>
      </c>
      <c r="J91" s="26">
        <v>209574.02949118664</v>
      </c>
      <c r="K91" s="26">
        <f t="shared" si="5"/>
        <v>505263.02949118661</v>
      </c>
      <c r="L91" s="26"/>
      <c r="M91" s="26">
        <v>47987</v>
      </c>
      <c r="N91" s="25"/>
      <c r="O91" s="23">
        <v>425587</v>
      </c>
      <c r="P91" s="27">
        <v>161055</v>
      </c>
      <c r="Q91" s="27">
        <v>42795</v>
      </c>
      <c r="R91" s="25">
        <f t="shared" si="6"/>
        <v>629437</v>
      </c>
      <c r="S91" s="25"/>
      <c r="T91" s="27">
        <v>78603</v>
      </c>
      <c r="U91" s="28">
        <v>93416</v>
      </c>
      <c r="V91" s="28">
        <f t="shared" si="7"/>
        <v>172019</v>
      </c>
    </row>
    <row r="92" spans="1:22" ht="15.6" x14ac:dyDescent="0.3">
      <c r="A92" s="5" t="s">
        <v>186</v>
      </c>
      <c r="B92" s="6" t="s">
        <v>187</v>
      </c>
      <c r="C92" s="23">
        <v>405198</v>
      </c>
      <c r="D92" s="24"/>
      <c r="E92" s="23">
        <v>1400478</v>
      </c>
      <c r="F92" s="25">
        <v>847009</v>
      </c>
      <c r="G92" s="25">
        <f t="shared" si="4"/>
        <v>2247487</v>
      </c>
      <c r="H92" s="24"/>
      <c r="I92" s="25">
        <v>1753825</v>
      </c>
      <c r="J92" s="26">
        <v>1243051.4329296481</v>
      </c>
      <c r="K92" s="26">
        <f t="shared" si="5"/>
        <v>2996876.4329296481</v>
      </c>
      <c r="L92" s="26"/>
      <c r="M92" s="26">
        <v>298566</v>
      </c>
      <c r="N92" s="25"/>
      <c r="O92" s="23">
        <v>4233893</v>
      </c>
      <c r="P92" s="27">
        <v>2588032</v>
      </c>
      <c r="Q92" s="27">
        <v>687677</v>
      </c>
      <c r="R92" s="25">
        <f t="shared" si="6"/>
        <v>7509602</v>
      </c>
      <c r="S92" s="25"/>
      <c r="T92" s="27">
        <v>0</v>
      </c>
      <c r="U92" s="28">
        <v>0</v>
      </c>
      <c r="V92" s="28">
        <f t="shared" si="7"/>
        <v>0</v>
      </c>
    </row>
    <row r="93" spans="1:22" ht="15.6" x14ac:dyDescent="0.3">
      <c r="A93" s="5" t="s">
        <v>188</v>
      </c>
      <c r="B93" s="6" t="s">
        <v>189</v>
      </c>
      <c r="C93" s="23">
        <v>5141</v>
      </c>
      <c r="D93" s="24"/>
      <c r="E93" s="23">
        <v>20050</v>
      </c>
      <c r="F93" s="25">
        <v>12126</v>
      </c>
      <c r="G93" s="25">
        <f>SUM(E93:F93)</f>
        <v>32176</v>
      </c>
      <c r="H93" s="24"/>
      <c r="I93" s="25">
        <v>23488</v>
      </c>
      <c r="J93" s="26">
        <v>16647.776535200497</v>
      </c>
      <c r="K93" s="26">
        <f t="shared" si="5"/>
        <v>40135.776535200494</v>
      </c>
      <c r="L93" s="26"/>
      <c r="M93" s="26">
        <v>3898</v>
      </c>
      <c r="N93" s="25"/>
      <c r="O93" s="23">
        <v>79338</v>
      </c>
      <c r="P93" s="27">
        <v>35658</v>
      </c>
      <c r="Q93" s="27">
        <v>9475</v>
      </c>
      <c r="R93" s="25">
        <f t="shared" si="6"/>
        <v>124471</v>
      </c>
      <c r="S93" s="25"/>
      <c r="T93" s="27">
        <v>16130</v>
      </c>
      <c r="U93" s="28">
        <v>19170</v>
      </c>
      <c r="V93" s="28">
        <f t="shared" si="7"/>
        <v>35300</v>
      </c>
    </row>
    <row r="94" spans="1:22" ht="15.6" x14ac:dyDescent="0.3">
      <c r="A94" s="5" t="s">
        <v>190</v>
      </c>
      <c r="B94" s="6" t="s">
        <v>191</v>
      </c>
      <c r="C94" s="23">
        <v>2506</v>
      </c>
      <c r="D94" s="24"/>
      <c r="E94" s="23">
        <v>9078</v>
      </c>
      <c r="F94" s="25">
        <v>5491</v>
      </c>
      <c r="G94" s="25">
        <f>SUM(E94:F94)</f>
        <v>14569</v>
      </c>
      <c r="H94" s="24"/>
      <c r="I94" s="25">
        <v>10599</v>
      </c>
      <c r="J94" s="26">
        <v>7512.4806126170288</v>
      </c>
      <c r="K94" s="26">
        <f t="shared" si="5"/>
        <v>18111.48061261703</v>
      </c>
      <c r="L94" s="26"/>
      <c r="M94" s="25">
        <v>1778</v>
      </c>
      <c r="N94" s="25"/>
      <c r="O94" s="23">
        <v>87606</v>
      </c>
      <c r="P94" s="27">
        <v>50128</v>
      </c>
      <c r="Q94" s="27">
        <v>13320</v>
      </c>
      <c r="R94" s="25">
        <f t="shared" si="6"/>
        <v>151054</v>
      </c>
      <c r="S94" s="25"/>
      <c r="T94" s="27">
        <v>22709</v>
      </c>
      <c r="U94" s="28">
        <v>26988</v>
      </c>
      <c r="V94" s="28">
        <f t="shared" si="7"/>
        <v>49697</v>
      </c>
    </row>
    <row r="95" spans="1:22" ht="15.6" x14ac:dyDescent="0.3">
      <c r="A95" s="5" t="s">
        <v>192</v>
      </c>
      <c r="B95" s="6" t="s">
        <v>193</v>
      </c>
      <c r="C95" s="23">
        <v>1277</v>
      </c>
      <c r="D95" s="24"/>
      <c r="E95" s="23">
        <v>4975</v>
      </c>
      <c r="F95" s="25">
        <v>3009</v>
      </c>
      <c r="G95" s="25">
        <f>SUM(E95:F95)</f>
        <v>7984</v>
      </c>
      <c r="H95" s="24"/>
      <c r="I95" s="25">
        <v>5994</v>
      </c>
      <c r="J95" s="26">
        <v>4248.4398873429309</v>
      </c>
      <c r="K95" s="26">
        <f t="shared" si="5"/>
        <v>10242.439887342931</v>
      </c>
      <c r="L95" s="26"/>
      <c r="M95" s="25">
        <v>1095</v>
      </c>
      <c r="N95" s="25"/>
      <c r="O95" s="23">
        <v>6000</v>
      </c>
      <c r="P95" s="27">
        <v>8345</v>
      </c>
      <c r="Q95" s="27">
        <v>2218</v>
      </c>
      <c r="R95" s="25">
        <f t="shared" si="6"/>
        <v>16563</v>
      </c>
      <c r="S95" s="25"/>
      <c r="T95" s="27">
        <v>3781</v>
      </c>
      <c r="U95" s="28">
        <v>4493</v>
      </c>
      <c r="V95" s="28">
        <f t="shared" si="7"/>
        <v>8274</v>
      </c>
    </row>
    <row r="96" spans="1:22" ht="15.6" x14ac:dyDescent="0.3">
      <c r="A96" s="5" t="s">
        <v>194</v>
      </c>
      <c r="B96" s="6" t="s">
        <v>195</v>
      </c>
      <c r="C96" s="23">
        <v>5790</v>
      </c>
      <c r="D96" s="24"/>
      <c r="E96" s="23">
        <v>20977</v>
      </c>
      <c r="F96" s="25">
        <v>12686</v>
      </c>
      <c r="G96" s="25">
        <f>SUM(E96:F96)</f>
        <v>33663</v>
      </c>
      <c r="H96" s="24"/>
      <c r="I96" s="25">
        <v>24315</v>
      </c>
      <c r="J96" s="29">
        <v>17233.912465090576</v>
      </c>
      <c r="K96" s="29">
        <f>SUM(I96:J96)</f>
        <v>41548.912465090572</v>
      </c>
      <c r="L96" s="29"/>
      <c r="M96" s="25">
        <v>10</v>
      </c>
      <c r="N96" s="25"/>
      <c r="O96" s="23">
        <v>27556</v>
      </c>
      <c r="P96" s="27">
        <v>10824</v>
      </c>
      <c r="Q96" s="27">
        <v>2876</v>
      </c>
      <c r="R96" s="25">
        <f t="shared" si="6"/>
        <v>41256</v>
      </c>
      <c r="S96" s="25"/>
      <c r="T96" s="27">
        <v>4903</v>
      </c>
      <c r="U96" s="28">
        <v>5827</v>
      </c>
      <c r="V96" s="28">
        <f t="shared" si="7"/>
        <v>10730</v>
      </c>
    </row>
    <row r="97" spans="1:22" ht="15.6" x14ac:dyDescent="0.3">
      <c r="A97" s="30" t="s">
        <v>196</v>
      </c>
      <c r="B97" s="6" t="s">
        <v>197</v>
      </c>
      <c r="C97" s="23">
        <v>0</v>
      </c>
      <c r="D97" s="24"/>
      <c r="E97" s="23">
        <v>0</v>
      </c>
      <c r="F97" s="25">
        <v>0</v>
      </c>
      <c r="G97" s="25">
        <v>0</v>
      </c>
      <c r="H97" s="24"/>
      <c r="I97" s="25">
        <v>0</v>
      </c>
      <c r="J97" s="29">
        <v>0</v>
      </c>
      <c r="K97" s="29">
        <v>0</v>
      </c>
      <c r="L97" s="29"/>
      <c r="M97" s="25">
        <v>0</v>
      </c>
      <c r="N97" s="25"/>
      <c r="O97" s="25">
        <v>0</v>
      </c>
      <c r="P97" s="27">
        <v>0</v>
      </c>
      <c r="Q97" s="27">
        <v>0</v>
      </c>
      <c r="R97" s="25">
        <f t="shared" si="6"/>
        <v>0</v>
      </c>
      <c r="S97" s="25"/>
      <c r="T97" s="27">
        <v>26898</v>
      </c>
      <c r="U97" s="28">
        <v>31967</v>
      </c>
      <c r="V97" s="28">
        <f t="shared" si="7"/>
        <v>58865</v>
      </c>
    </row>
    <row r="98" spans="1:22" ht="15.6" x14ac:dyDescent="0.3">
      <c r="A98" s="5" t="s">
        <v>198</v>
      </c>
      <c r="B98" s="6" t="s">
        <v>199</v>
      </c>
      <c r="C98" s="23">
        <v>124554</v>
      </c>
      <c r="D98" s="24"/>
      <c r="E98" s="23">
        <v>620548</v>
      </c>
      <c r="F98" s="25">
        <v>375308</v>
      </c>
      <c r="G98" s="25">
        <f>SUM(E98:F98)</f>
        <v>995856</v>
      </c>
      <c r="H98" s="24"/>
      <c r="I98" s="25">
        <v>125811</v>
      </c>
      <c r="J98" s="26">
        <v>89170.894955239157</v>
      </c>
      <c r="K98" s="26">
        <f t="shared" si="5"/>
        <v>214981.89495523914</v>
      </c>
      <c r="L98" s="26"/>
      <c r="M98" s="25">
        <v>20904</v>
      </c>
      <c r="N98" s="25"/>
      <c r="O98" s="23">
        <v>101794</v>
      </c>
      <c r="P98" s="27">
        <v>197339</v>
      </c>
      <c r="Q98" s="27">
        <v>52436</v>
      </c>
      <c r="R98" s="25">
        <f t="shared" si="6"/>
        <v>351569</v>
      </c>
      <c r="S98" s="25"/>
      <c r="T98" s="27">
        <v>0</v>
      </c>
      <c r="U98" s="28">
        <v>0</v>
      </c>
      <c r="V98" s="28">
        <f t="shared" si="7"/>
        <v>0</v>
      </c>
    </row>
    <row r="99" spans="1:22" ht="15.6" x14ac:dyDescent="0.3">
      <c r="A99" s="5" t="s">
        <v>200</v>
      </c>
      <c r="B99" s="6" t="s">
        <v>201</v>
      </c>
      <c r="C99" s="23">
        <v>48626</v>
      </c>
      <c r="D99" s="24"/>
      <c r="E99" s="23">
        <v>3743111</v>
      </c>
      <c r="F99" s="25">
        <v>190237</v>
      </c>
      <c r="G99" s="25">
        <f>SUM(E99:F99)</f>
        <v>3933348</v>
      </c>
      <c r="H99" s="24"/>
      <c r="I99" s="25">
        <v>7107419</v>
      </c>
      <c r="J99" s="26">
        <v>260432.82305711275</v>
      </c>
      <c r="K99" s="26">
        <f t="shared" si="5"/>
        <v>7367851.8230571132</v>
      </c>
      <c r="L99" s="26"/>
      <c r="M99" s="25">
        <v>61051</v>
      </c>
      <c r="N99" s="25"/>
      <c r="O99" s="31">
        <f>169972+19452129</f>
        <v>19622101</v>
      </c>
      <c r="P99" s="27">
        <v>83590</v>
      </c>
      <c r="Q99" s="27">
        <v>22211</v>
      </c>
      <c r="R99" s="25">
        <f t="shared" si="6"/>
        <v>19727902</v>
      </c>
      <c r="S99" s="25"/>
      <c r="T99" s="27">
        <v>37867</v>
      </c>
      <c r="U99" s="28">
        <v>45003</v>
      </c>
      <c r="V99" s="28">
        <f t="shared" si="7"/>
        <v>82870</v>
      </c>
    </row>
    <row r="100" spans="1:22" ht="15.6" x14ac:dyDescent="0.3">
      <c r="A100" s="5"/>
      <c r="B100" s="6"/>
      <c r="C100" s="23"/>
      <c r="D100" s="23"/>
      <c r="E100" s="23"/>
      <c r="F100" s="23"/>
      <c r="H100" s="24"/>
      <c r="I100" s="23"/>
      <c r="J100" s="25"/>
      <c r="K100" s="26"/>
      <c r="L100" s="25"/>
      <c r="M100" s="26"/>
      <c r="N100" s="25"/>
      <c r="O100" s="25"/>
      <c r="P100" s="25"/>
      <c r="Q100" s="25"/>
      <c r="R100" s="25"/>
      <c r="S100" s="25"/>
      <c r="T100" s="27"/>
      <c r="U100" s="32"/>
      <c r="V100" s="32"/>
    </row>
    <row r="101" spans="1:22" ht="16.2" thickBot="1" x14ac:dyDescent="0.35">
      <c r="A101" s="33"/>
      <c r="B101" s="34" t="s">
        <v>11</v>
      </c>
      <c r="C101" s="35">
        <v>48116969</v>
      </c>
      <c r="D101" s="36" t="s">
        <v>202</v>
      </c>
      <c r="E101" s="35">
        <v>204714952</v>
      </c>
      <c r="F101" s="35">
        <v>121738007</v>
      </c>
      <c r="G101" s="35">
        <f>SUM(E101:F101)</f>
        <v>326452959</v>
      </c>
      <c r="H101" s="36"/>
      <c r="I101" s="35">
        <v>246593526</v>
      </c>
      <c r="J101" s="35">
        <v>169999999.99999997</v>
      </c>
      <c r="K101" s="37">
        <f t="shared" si="5"/>
        <v>416593526</v>
      </c>
      <c r="L101" s="38"/>
      <c r="M101" s="37">
        <f>SUM(M9:M99)</f>
        <v>42960051</v>
      </c>
      <c r="N101" s="38"/>
      <c r="O101" s="35">
        <f>SUM(O9:O99)</f>
        <v>487906414</v>
      </c>
      <c r="P101" s="35">
        <f>SUM(P9:P99)</f>
        <v>383475665</v>
      </c>
      <c r="Q101" s="35">
        <f>SUM(Q9:Q99)</f>
        <v>101894963</v>
      </c>
      <c r="R101" s="35">
        <f>SUM(R9:R100)</f>
        <v>973277042</v>
      </c>
      <c r="S101" s="38"/>
      <c r="T101" s="39">
        <f>SUM(T9:T100)</f>
        <v>200452112</v>
      </c>
      <c r="U101" s="39">
        <f>SUM(U9:U100)</f>
        <v>238227922</v>
      </c>
      <c r="V101" s="39">
        <f>SUM(V9:V100)</f>
        <v>438680034</v>
      </c>
    </row>
    <row r="102" spans="1:22" ht="11.25" customHeight="1" thickTop="1" x14ac:dyDescent="0.3">
      <c r="A102" s="5"/>
      <c r="B102" s="6"/>
      <c r="C102" s="7"/>
      <c r="D102" s="40"/>
      <c r="E102" s="14"/>
      <c r="F102" s="7"/>
      <c r="G102" s="25"/>
      <c r="H102" s="7"/>
      <c r="I102" s="7"/>
      <c r="J102" s="7"/>
      <c r="K102" s="7"/>
      <c r="L102" s="7"/>
      <c r="M102" s="41"/>
    </row>
    <row r="103" spans="1:22" s="43" customFormat="1" ht="13.8" x14ac:dyDescent="0.3">
      <c r="A103" s="42"/>
      <c r="C103" s="7"/>
      <c r="D103" s="7"/>
      <c r="E103" s="7"/>
      <c r="F103" s="7"/>
      <c r="G103" s="7"/>
      <c r="H103" s="7"/>
      <c r="I103" s="44"/>
      <c r="J103" s="44"/>
      <c r="K103" s="44"/>
      <c r="L103" s="44"/>
      <c r="M103" s="6" t="s">
        <v>203</v>
      </c>
    </row>
    <row r="104" spans="1:22" s="43" customFormat="1" ht="13.8" x14ac:dyDescent="0.3">
      <c r="A104" s="42"/>
      <c r="C104" s="7"/>
      <c r="D104" s="7"/>
      <c r="E104" s="7"/>
      <c r="F104" s="7"/>
      <c r="G104" s="7"/>
      <c r="H104" s="7"/>
      <c r="I104" s="44"/>
      <c r="J104" s="44"/>
      <c r="K104" s="44"/>
      <c r="L104" s="44"/>
      <c r="M104" s="45" t="s">
        <v>204</v>
      </c>
    </row>
    <row r="105" spans="1:22" s="43" customFormat="1" ht="13.8" x14ac:dyDescent="0.3">
      <c r="A105" s="42"/>
      <c r="C105" s="7"/>
      <c r="D105" s="7"/>
      <c r="E105" s="7"/>
      <c r="F105" s="7"/>
      <c r="G105" s="7"/>
      <c r="H105" s="7"/>
      <c r="I105" s="44"/>
      <c r="J105" s="44"/>
      <c r="K105" s="44"/>
      <c r="L105" s="44"/>
      <c r="M105" s="6"/>
    </row>
    <row r="106" spans="1:22" s="43" customFormat="1" ht="13.8" x14ac:dyDescent="0.3">
      <c r="A106" s="42"/>
      <c r="C106" s="7"/>
      <c r="D106" s="7"/>
      <c r="E106" s="7"/>
      <c r="F106" s="7"/>
      <c r="G106" s="7"/>
      <c r="H106" s="7"/>
      <c r="I106" s="44"/>
      <c r="J106" s="44"/>
      <c r="K106" s="44"/>
      <c r="L106" s="44"/>
      <c r="M106" s="6" t="s">
        <v>205</v>
      </c>
    </row>
    <row r="107" spans="1:22" s="43" customFormat="1" ht="13.8" x14ac:dyDescent="0.3">
      <c r="A107" s="42"/>
      <c r="B107" s="6"/>
      <c r="C107" s="7"/>
      <c r="D107" s="7"/>
      <c r="E107" s="7"/>
      <c r="F107" s="7"/>
      <c r="G107" s="7"/>
      <c r="H107" s="7"/>
      <c r="I107" s="44"/>
      <c r="J107" s="44"/>
      <c r="K107" s="44"/>
      <c r="L107" s="44"/>
      <c r="M107" s="46"/>
    </row>
    <row r="108" spans="1:22" s="43" customFormat="1" ht="13.8" x14ac:dyDescent="0.3">
      <c r="A108" s="42"/>
      <c r="B108" s="6"/>
      <c r="C108" s="7"/>
      <c r="D108" s="7"/>
      <c r="E108" s="7"/>
      <c r="F108" s="7"/>
      <c r="G108" s="7"/>
      <c r="H108" s="44"/>
      <c r="I108" s="44"/>
      <c r="J108" s="44"/>
      <c r="K108" s="44"/>
      <c r="L108" s="44"/>
      <c r="M108" s="47"/>
    </row>
    <row r="109" spans="1:22" s="43" customFormat="1" ht="13.8" x14ac:dyDescent="0.3">
      <c r="A109" s="42"/>
      <c r="B109" s="6"/>
      <c r="C109" s="7"/>
      <c r="D109" s="7"/>
      <c r="E109" s="7"/>
      <c r="F109" s="7"/>
      <c r="G109" s="7"/>
      <c r="H109" s="44"/>
      <c r="I109" s="44"/>
      <c r="J109" s="44"/>
      <c r="K109" s="44"/>
      <c r="L109" s="44"/>
      <c r="M109" s="41"/>
    </row>
    <row r="110" spans="1:22" x14ac:dyDescent="0.3">
      <c r="A110" s="5"/>
      <c r="C110" s="7"/>
      <c r="D110" s="8"/>
      <c r="E110" s="7"/>
      <c r="F110" s="7"/>
      <c r="G110" s="7"/>
      <c r="H110" s="8"/>
      <c r="I110" s="8"/>
      <c r="J110" s="8"/>
      <c r="K110" s="8"/>
      <c r="L110" s="8"/>
      <c r="M110" s="41"/>
    </row>
    <row r="111" spans="1:22" x14ac:dyDescent="0.3">
      <c r="A111" s="5"/>
      <c r="B111" s="6"/>
      <c r="C111" s="7"/>
      <c r="D111" s="8"/>
      <c r="E111" s="7"/>
      <c r="F111" s="7"/>
      <c r="G111" s="7"/>
      <c r="H111" s="8"/>
      <c r="I111" s="8"/>
      <c r="J111" s="8"/>
      <c r="K111" s="8"/>
      <c r="L111" s="8"/>
      <c r="M111" s="41"/>
    </row>
    <row r="112" spans="1:22" x14ac:dyDescent="0.3">
      <c r="A112" s="5"/>
      <c r="C112" s="7"/>
      <c r="D112" s="7"/>
      <c r="E112" s="7"/>
      <c r="F112" s="7"/>
      <c r="G112" s="7"/>
      <c r="H112" s="7"/>
      <c r="I112" s="8"/>
      <c r="J112" s="8"/>
      <c r="K112" s="8"/>
      <c r="L112" s="8"/>
      <c r="M112" s="8"/>
    </row>
    <row r="113" spans="1:13" x14ac:dyDescent="0.3">
      <c r="A113" s="5"/>
      <c r="B113" s="6"/>
      <c r="C113" s="7"/>
      <c r="D113" s="7"/>
      <c r="E113" s="7"/>
      <c r="F113" s="7"/>
      <c r="G113" s="7"/>
      <c r="H113" s="7"/>
      <c r="I113" s="8"/>
      <c r="J113" s="8"/>
      <c r="K113" s="8"/>
      <c r="L113" s="8"/>
      <c r="M113" s="8"/>
    </row>
    <row r="114" spans="1:13" x14ac:dyDescent="0.3">
      <c r="A114" s="5"/>
      <c r="C114" s="7"/>
      <c r="D114" s="7"/>
      <c r="E114" s="7"/>
      <c r="F114" s="7"/>
      <c r="G114" s="7"/>
      <c r="H114" s="7"/>
      <c r="I114" s="8"/>
      <c r="J114" s="8"/>
      <c r="K114" s="8"/>
      <c r="L114" s="8"/>
      <c r="M114" s="8"/>
    </row>
    <row r="115" spans="1:13" x14ac:dyDescent="0.3">
      <c r="A115" s="5"/>
      <c r="C115" s="7"/>
      <c r="D115" s="7"/>
      <c r="E115" s="7"/>
      <c r="F115" s="7"/>
      <c r="G115" s="7"/>
      <c r="H115" s="7"/>
      <c r="I115" s="8"/>
      <c r="J115" s="8"/>
      <c r="K115" s="8"/>
      <c r="L115" s="8"/>
      <c r="M115" s="8"/>
    </row>
    <row r="116" spans="1:13" x14ac:dyDescent="0.3">
      <c r="A116" s="5"/>
      <c r="B116" s="6"/>
      <c r="C116" s="7"/>
      <c r="D116" s="7"/>
      <c r="E116" s="7"/>
      <c r="F116" s="7"/>
      <c r="G116" s="7"/>
      <c r="H116" s="7"/>
      <c r="I116" s="8"/>
      <c r="J116" s="8"/>
      <c r="K116" s="8"/>
      <c r="L116" s="8"/>
      <c r="M116" s="8"/>
    </row>
    <row r="117" spans="1:13" x14ac:dyDescent="0.3">
      <c r="G117" s="7"/>
    </row>
    <row r="118" spans="1:13" x14ac:dyDescent="0.3">
      <c r="G118" s="7"/>
    </row>
  </sheetData>
  <mergeCells count="8">
    <mergeCell ref="E5:G5"/>
    <mergeCell ref="I5:K5"/>
    <mergeCell ref="O5:R5"/>
    <mergeCell ref="T5:V5"/>
    <mergeCell ref="M1:T1"/>
    <mergeCell ref="M2:T2"/>
    <mergeCell ref="E4:F4"/>
    <mergeCell ref="I4:J4"/>
  </mergeCells>
  <printOptions horizontalCentered="1"/>
  <pageMargins left="0.5" right="0.5" top="1" bottom="0.5" header="0.3" footer="0.3"/>
  <pageSetup scale="70" firstPageNumber="108" fitToWidth="2" fitToHeight="0" orientation="landscape" horizontalDpi="4294967294" r:id="rId1"/>
  <headerFooter scaleWithDoc="0" alignWithMargins="0">
    <oddFooter>&amp;C&amp;"Arial,Regular"&amp;10&amp;P</oddFooter>
  </headerFooter>
  <rowBreaks count="2" manualBreakCount="2">
    <brk id="44" max="21" man="1"/>
    <brk id="82" max="21" man="1"/>
  </rowBreaks>
  <colBreaks count="1" manualBreakCount="1">
    <brk id="12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7FF67D-5A32-48F1-B0B0-B0C3FCF08197}">
  <sheetPr>
    <tabColor rgb="FF7030A0"/>
  </sheetPr>
  <dimension ref="A1:AA93"/>
  <sheetViews>
    <sheetView showGridLines="0" zoomScaleNormal="100" zoomScaleSheetLayoutView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3" sqref="B3"/>
    </sheetView>
  </sheetViews>
  <sheetFormatPr defaultColWidth="9.109375" defaultRowHeight="13.2" x14ac:dyDescent="0.25"/>
  <cols>
    <col min="1" max="1" width="40.33203125" style="47" customWidth="1"/>
    <col min="2" max="2" width="11.6640625" style="47" customWidth="1"/>
    <col min="3" max="3" width="2.5546875" style="47" customWidth="1"/>
    <col min="4" max="6" width="11.6640625" style="47" customWidth="1"/>
    <col min="7" max="7" width="2.5546875" style="47" customWidth="1"/>
    <col min="8" max="8" width="12.6640625" style="47" customWidth="1"/>
    <col min="9" max="9" width="17" style="47" bestFit="1" customWidth="1"/>
    <col min="10" max="10" width="12.6640625" style="47" customWidth="1"/>
    <col min="11" max="11" width="2.6640625" style="47" customWidth="1"/>
    <col min="12" max="12" width="12.6640625" style="47" customWidth="1"/>
    <col min="13" max="13" width="2.5546875" style="47" customWidth="1"/>
    <col min="14" max="14" width="16.88671875" style="47" bestFit="1" customWidth="1"/>
    <col min="15" max="17" width="16.88671875" style="47" customWidth="1"/>
    <col min="18" max="18" width="2.5546875" style="47" customWidth="1"/>
    <col min="19" max="21" width="15.88671875" style="47" customWidth="1"/>
    <col min="22" max="16384" width="9.109375" style="47"/>
  </cols>
  <sheetData>
    <row r="1" spans="1:27" ht="17.399999999999999" x14ac:dyDescent="0.3">
      <c r="A1" s="84" t="s">
        <v>206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48"/>
      <c r="V1" s="48"/>
      <c r="W1" s="48"/>
      <c r="X1" s="48"/>
      <c r="Y1" s="48"/>
      <c r="Z1" s="48"/>
      <c r="AA1" s="48"/>
    </row>
    <row r="2" spans="1:27" ht="18" customHeight="1" x14ac:dyDescent="0.3">
      <c r="A2" s="84" t="s">
        <v>1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49"/>
      <c r="V2" s="49"/>
      <c r="W2" s="49"/>
      <c r="X2" s="49"/>
      <c r="Y2" s="49"/>
      <c r="Z2" s="49"/>
      <c r="AA2" s="49"/>
    </row>
    <row r="4" spans="1:27" ht="13.8" thickBot="1" x14ac:dyDescent="0.3">
      <c r="B4" s="50"/>
      <c r="D4" s="51"/>
      <c r="E4" s="50"/>
      <c r="F4" s="52"/>
      <c r="H4" s="83"/>
      <c r="I4" s="83"/>
      <c r="J4" s="83"/>
      <c r="K4" s="52"/>
      <c r="L4" s="53"/>
      <c r="M4" s="54"/>
      <c r="N4" s="53"/>
      <c r="O4" s="53"/>
      <c r="P4" s="53"/>
      <c r="Q4" s="53"/>
      <c r="R4" s="54"/>
      <c r="S4" s="51"/>
      <c r="T4" s="51"/>
      <c r="U4" s="51"/>
    </row>
    <row r="5" spans="1:27" x14ac:dyDescent="0.25">
      <c r="B5" s="52" t="s">
        <v>2</v>
      </c>
      <c r="D5" s="52" t="s">
        <v>3</v>
      </c>
      <c r="E5" s="52" t="s">
        <v>3</v>
      </c>
      <c r="F5" s="55" t="s">
        <v>3</v>
      </c>
      <c r="H5" s="52" t="s">
        <v>4</v>
      </c>
      <c r="I5" s="52" t="s">
        <v>4</v>
      </c>
      <c r="J5" s="52" t="s">
        <v>4</v>
      </c>
      <c r="K5" s="52"/>
      <c r="L5" s="54" t="s">
        <v>5</v>
      </c>
      <c r="M5" s="54"/>
      <c r="N5" s="54" t="s">
        <v>6</v>
      </c>
      <c r="O5" s="54" t="s">
        <v>6</v>
      </c>
      <c r="P5" s="54" t="s">
        <v>6</v>
      </c>
      <c r="Q5" s="54" t="s">
        <v>6</v>
      </c>
      <c r="R5" s="56"/>
      <c r="S5" s="54" t="s">
        <v>7</v>
      </c>
      <c r="T5" s="54" t="s">
        <v>7</v>
      </c>
      <c r="U5" s="54" t="s">
        <v>7</v>
      </c>
    </row>
    <row r="6" spans="1:27" x14ac:dyDescent="0.25">
      <c r="B6" s="54" t="s">
        <v>207</v>
      </c>
      <c r="D6" s="54" t="s">
        <v>208</v>
      </c>
      <c r="E6" s="54" t="s">
        <v>10</v>
      </c>
      <c r="F6" s="54" t="s">
        <v>11</v>
      </c>
      <c r="H6" s="54" t="s">
        <v>12</v>
      </c>
      <c r="I6" s="57" t="s">
        <v>13</v>
      </c>
      <c r="J6" s="57" t="s">
        <v>11</v>
      </c>
      <c r="K6" s="57"/>
      <c r="L6" s="54" t="s">
        <v>207</v>
      </c>
      <c r="M6" s="54"/>
      <c r="N6" s="54" t="s">
        <v>209</v>
      </c>
      <c r="O6" s="54" t="s">
        <v>210</v>
      </c>
      <c r="P6" s="54" t="s">
        <v>211</v>
      </c>
      <c r="Q6" s="54" t="s">
        <v>11</v>
      </c>
      <c r="R6" s="54"/>
      <c r="S6" s="58" t="s">
        <v>212</v>
      </c>
      <c r="T6" s="54" t="s">
        <v>12</v>
      </c>
      <c r="U6" s="52" t="s">
        <v>11</v>
      </c>
    </row>
    <row r="7" spans="1:27" ht="16.5" customHeight="1" thickBot="1" x14ac:dyDescent="0.3">
      <c r="B7" s="50" t="s">
        <v>213</v>
      </c>
      <c r="D7" s="50" t="s">
        <v>214</v>
      </c>
      <c r="E7" s="50" t="s">
        <v>215</v>
      </c>
      <c r="F7" s="50" t="s">
        <v>19</v>
      </c>
      <c r="H7" s="50" t="s">
        <v>216</v>
      </c>
      <c r="I7" s="50" t="s">
        <v>217</v>
      </c>
      <c r="J7" s="50" t="s">
        <v>19</v>
      </c>
      <c r="K7" s="52"/>
      <c r="L7" s="53" t="s">
        <v>218</v>
      </c>
      <c r="M7" s="54"/>
      <c r="N7" s="53" t="s">
        <v>219</v>
      </c>
      <c r="O7" s="53" t="s">
        <v>220</v>
      </c>
      <c r="P7" s="53" t="s">
        <v>221</v>
      </c>
      <c r="Q7" s="53" t="s">
        <v>19</v>
      </c>
      <c r="R7" s="54"/>
      <c r="S7" s="59" t="s">
        <v>222</v>
      </c>
      <c r="T7" s="53" t="s">
        <v>223</v>
      </c>
      <c r="U7" s="50" t="s">
        <v>19</v>
      </c>
    </row>
    <row r="8" spans="1:27" x14ac:dyDescent="0.25">
      <c r="L8" s="60"/>
      <c r="M8" s="60"/>
    </row>
    <row r="9" spans="1:27" x14ac:dyDescent="0.25">
      <c r="L9" s="60"/>
      <c r="M9" s="60"/>
      <c r="S9" s="61"/>
      <c r="T9" s="61"/>
    </row>
    <row r="10" spans="1:27" x14ac:dyDescent="0.25">
      <c r="A10" s="47" t="s">
        <v>224</v>
      </c>
      <c r="B10" s="62">
        <v>19326370</v>
      </c>
      <c r="C10" s="62"/>
      <c r="D10" s="62">
        <v>81728052</v>
      </c>
      <c r="E10" s="62">
        <v>49429125</v>
      </c>
      <c r="F10" s="62">
        <f>SUM(D10:E10)</f>
        <v>131157177</v>
      </c>
      <c r="G10" s="62"/>
      <c r="H10" s="62">
        <v>99806773</v>
      </c>
      <c r="I10" s="62">
        <v>70739628.859692216</v>
      </c>
      <c r="J10" s="62">
        <f>SUM(H10:I10)</f>
        <v>170546401.85969222</v>
      </c>
      <c r="K10" s="62"/>
      <c r="L10" s="62">
        <v>18054957</v>
      </c>
      <c r="M10" s="62"/>
      <c r="N10" s="63">
        <v>98343097</v>
      </c>
      <c r="O10" s="63">
        <v>169376661</v>
      </c>
      <c r="P10" s="63">
        <v>45005798</v>
      </c>
      <c r="Q10" s="63">
        <f>SUM(N10:P10)</f>
        <v>312725556</v>
      </c>
      <c r="R10" s="63"/>
      <c r="S10" s="64">
        <v>87458743</v>
      </c>
      <c r="T10" s="64">
        <v>103940608</v>
      </c>
      <c r="U10" s="63">
        <f>S10+T10</f>
        <v>191399351</v>
      </c>
    </row>
    <row r="11" spans="1:27" x14ac:dyDescent="0.25">
      <c r="A11" s="47" t="s">
        <v>225</v>
      </c>
      <c r="B11" s="62">
        <v>8047778</v>
      </c>
      <c r="C11" s="62"/>
      <c r="D11" s="62">
        <v>36604310</v>
      </c>
      <c r="E11" s="62">
        <v>22138287</v>
      </c>
      <c r="F11" s="62">
        <f t="shared" ref="F11:F20" si="0">SUM(D11:E11)</f>
        <v>58742597</v>
      </c>
      <c r="G11" s="62"/>
      <c r="H11" s="62">
        <v>38351014</v>
      </c>
      <c r="I11" s="62">
        <v>27181887.983018372</v>
      </c>
      <c r="J11" s="62">
        <f t="shared" ref="J11:J19" si="1">SUM(H11:I11)</f>
        <v>65532901.983018368</v>
      </c>
      <c r="K11" s="62"/>
      <c r="L11" s="62">
        <v>6315151</v>
      </c>
      <c r="M11" s="62"/>
      <c r="N11" s="63">
        <v>123221061</v>
      </c>
      <c r="O11" s="63">
        <v>46049454</v>
      </c>
      <c r="P11" s="63">
        <v>12235999</v>
      </c>
      <c r="Q11" s="63">
        <f t="shared" ref="Q11:Q18" si="2">SUM(N11:P11)</f>
        <v>181506514</v>
      </c>
      <c r="R11" s="63"/>
      <c r="S11" s="64">
        <v>24238356</v>
      </c>
      <c r="T11" s="64">
        <v>28806146</v>
      </c>
      <c r="U11" s="63">
        <f t="shared" ref="U11:U18" si="3">S11+T11</f>
        <v>53044502</v>
      </c>
    </row>
    <row r="12" spans="1:27" x14ac:dyDescent="0.25">
      <c r="A12" s="47" t="s">
        <v>226</v>
      </c>
      <c r="B12" s="62">
        <v>10541555</v>
      </c>
      <c r="C12" s="62"/>
      <c r="D12" s="62">
        <v>45100292</v>
      </c>
      <c r="E12" s="62">
        <v>27276656</v>
      </c>
      <c r="F12" s="62">
        <f t="shared" si="0"/>
        <v>72376948</v>
      </c>
      <c r="G12" s="62"/>
      <c r="H12" s="62">
        <v>57931022</v>
      </c>
      <c r="I12" s="62">
        <v>41059527.260970078</v>
      </c>
      <c r="J12" s="62">
        <f t="shared" si="1"/>
        <v>98990549.260970086</v>
      </c>
      <c r="K12" s="62"/>
      <c r="L12" s="62">
        <v>10942748</v>
      </c>
      <c r="M12" s="62"/>
      <c r="N12" s="63">
        <v>159078145</v>
      </c>
      <c r="O12" s="63">
        <v>105227846</v>
      </c>
      <c r="P12" s="63">
        <v>27960542</v>
      </c>
      <c r="Q12" s="63">
        <f t="shared" si="2"/>
        <v>292266533</v>
      </c>
      <c r="R12" s="63"/>
      <c r="S12" s="64">
        <v>56638184</v>
      </c>
      <c r="T12" s="64">
        <v>67311821</v>
      </c>
      <c r="U12" s="63">
        <f t="shared" si="3"/>
        <v>123950005</v>
      </c>
    </row>
    <row r="13" spans="1:27" x14ac:dyDescent="0.25">
      <c r="A13" s="47" t="s">
        <v>227</v>
      </c>
      <c r="B13" s="62">
        <v>1629823</v>
      </c>
      <c r="C13" s="62"/>
      <c r="D13" s="62">
        <v>6145698</v>
      </c>
      <c r="E13" s="62">
        <v>3716917</v>
      </c>
      <c r="F13" s="62">
        <f t="shared" si="0"/>
        <v>9862615</v>
      </c>
      <c r="G13" s="62"/>
      <c r="H13" s="62">
        <v>7351891</v>
      </c>
      <c r="I13" s="62">
        <v>5210768.6939787976</v>
      </c>
      <c r="J13" s="62">
        <f t="shared" si="1"/>
        <v>12562659.693978798</v>
      </c>
      <c r="K13" s="62"/>
      <c r="L13" s="62">
        <v>1207754.01</v>
      </c>
      <c r="M13" s="62"/>
      <c r="N13" s="63">
        <v>20091635</v>
      </c>
      <c r="O13" s="63">
        <v>9378632</v>
      </c>
      <c r="P13" s="63">
        <v>2492035</v>
      </c>
      <c r="Q13" s="63">
        <f t="shared" si="2"/>
        <v>31962302</v>
      </c>
      <c r="R13" s="63"/>
      <c r="S13" s="64">
        <v>4413156</v>
      </c>
      <c r="T13" s="64">
        <v>5244828</v>
      </c>
      <c r="U13" s="63">
        <f t="shared" si="3"/>
        <v>9657984</v>
      </c>
    </row>
    <row r="14" spans="1:27" x14ac:dyDescent="0.25">
      <c r="A14" s="47" t="s">
        <v>228</v>
      </c>
      <c r="B14" s="62">
        <v>5956208</v>
      </c>
      <c r="C14" s="62"/>
      <c r="D14" s="62">
        <v>21991304</v>
      </c>
      <c r="E14" s="62">
        <v>13300341</v>
      </c>
      <c r="F14" s="62">
        <f t="shared" si="0"/>
        <v>35291645</v>
      </c>
      <c r="G14" s="62"/>
      <c r="H14" s="62">
        <v>25788691</v>
      </c>
      <c r="I14" s="62">
        <v>18278143.72265812</v>
      </c>
      <c r="J14" s="62">
        <f t="shared" si="1"/>
        <v>44066834.72265812</v>
      </c>
      <c r="K14" s="62"/>
      <c r="L14" s="62">
        <v>4629172</v>
      </c>
      <c r="M14" s="62"/>
      <c r="N14" s="63">
        <f>8909885+23306346</f>
        <v>32216231</v>
      </c>
      <c r="O14" s="63">
        <f>5417826+30799911</f>
        <v>36217737</v>
      </c>
      <c r="P14" s="63">
        <f>1439594+8183977</f>
        <v>9623571</v>
      </c>
      <c r="Q14" s="63">
        <f t="shared" si="2"/>
        <v>78057539</v>
      </c>
      <c r="R14" s="63"/>
      <c r="S14" s="64">
        <v>21453844</v>
      </c>
      <c r="T14" s="64">
        <v>25496888</v>
      </c>
      <c r="U14" s="63">
        <f t="shared" si="3"/>
        <v>46950732</v>
      </c>
    </row>
    <row r="15" spans="1:27" x14ac:dyDescent="0.25">
      <c r="A15" s="47" t="s">
        <v>229</v>
      </c>
      <c r="B15" s="62">
        <v>609651</v>
      </c>
      <c r="C15" s="62"/>
      <c r="D15" s="62">
        <v>2155943</v>
      </c>
      <c r="E15" s="62">
        <v>1303913</v>
      </c>
      <c r="F15" s="62">
        <f t="shared" si="0"/>
        <v>3459856</v>
      </c>
      <c r="G15" s="62"/>
      <c r="H15" s="62">
        <v>2620856</v>
      </c>
      <c r="I15" s="62">
        <v>1857573.8407622355</v>
      </c>
      <c r="J15" s="62">
        <f t="shared" si="1"/>
        <v>4478429.8407622352</v>
      </c>
      <c r="K15" s="62"/>
      <c r="L15" s="62">
        <v>438083</v>
      </c>
      <c r="M15" s="62"/>
      <c r="N15" s="63">
        <f>6200995+27556</f>
        <v>6228551</v>
      </c>
      <c r="O15" s="63">
        <f>3502460+10824</f>
        <v>3513284</v>
      </c>
      <c r="P15" s="63">
        <f>930656+2876</f>
        <v>933532</v>
      </c>
      <c r="Q15" s="63">
        <f t="shared" si="2"/>
        <v>10675367</v>
      </c>
      <c r="R15" s="63"/>
      <c r="S15" s="64">
        <v>427019</v>
      </c>
      <c r="T15" s="64">
        <v>507492</v>
      </c>
      <c r="U15" s="63">
        <f t="shared" si="3"/>
        <v>934511</v>
      </c>
    </row>
    <row r="16" spans="1:27" x14ac:dyDescent="0.25">
      <c r="A16" s="47" t="s">
        <v>230</v>
      </c>
      <c r="B16" s="62">
        <v>1832404</v>
      </c>
      <c r="C16" s="62"/>
      <c r="D16" s="62">
        <v>6625694</v>
      </c>
      <c r="E16" s="62">
        <v>4007223</v>
      </c>
      <c r="F16" s="62">
        <f t="shared" si="0"/>
        <v>10632917</v>
      </c>
      <c r="G16" s="62"/>
      <c r="H16" s="62">
        <v>7510049</v>
      </c>
      <c r="I16" s="62">
        <v>5322865.9209078383</v>
      </c>
      <c r="J16" s="62">
        <f t="shared" si="1"/>
        <v>12832914.920907838</v>
      </c>
      <c r="K16" s="62"/>
      <c r="L16" s="62">
        <v>1290231</v>
      </c>
      <c r="M16" s="62"/>
      <c r="N16" s="63">
        <f>4627690+5485262+18890847</f>
        <v>29003799</v>
      </c>
      <c r="O16" s="63">
        <f>2056932+2344853+9029337</f>
        <v>13431122</v>
      </c>
      <c r="P16" s="63">
        <f>546555+623061+2399223</f>
        <v>3568839</v>
      </c>
      <c r="Q16" s="63">
        <f t="shared" si="2"/>
        <v>46003760</v>
      </c>
      <c r="R16" s="63"/>
      <c r="S16" s="64">
        <v>5784943</v>
      </c>
      <c r="T16" s="64">
        <v>6875136</v>
      </c>
      <c r="U16" s="63">
        <f t="shared" si="3"/>
        <v>12660079</v>
      </c>
    </row>
    <row r="17" spans="1:24" x14ac:dyDescent="0.25">
      <c r="A17" s="47" t="s">
        <v>231</v>
      </c>
      <c r="B17" s="62">
        <v>0</v>
      </c>
      <c r="C17" s="62"/>
      <c r="D17" s="62">
        <v>0</v>
      </c>
      <c r="E17" s="62">
        <v>0</v>
      </c>
      <c r="F17" s="62">
        <f t="shared" si="0"/>
        <v>0</v>
      </c>
      <c r="G17" s="62"/>
      <c r="H17" s="62">
        <v>0</v>
      </c>
      <c r="I17" s="62">
        <v>0</v>
      </c>
      <c r="J17" s="62">
        <f t="shared" si="1"/>
        <v>0</v>
      </c>
      <c r="K17" s="62"/>
      <c r="L17" s="62">
        <v>0</v>
      </c>
      <c r="M17" s="62"/>
      <c r="N17" s="63">
        <v>0</v>
      </c>
      <c r="O17" s="63">
        <v>0</v>
      </c>
      <c r="P17" s="63">
        <v>0</v>
      </c>
      <c r="Q17" s="63">
        <f t="shared" si="2"/>
        <v>0</v>
      </c>
      <c r="R17" s="63"/>
      <c r="S17" s="64">
        <v>0</v>
      </c>
      <c r="T17" s="64">
        <v>0</v>
      </c>
      <c r="U17" s="63">
        <f t="shared" si="3"/>
        <v>0</v>
      </c>
    </row>
    <row r="18" spans="1:24" x14ac:dyDescent="0.25">
      <c r="A18" s="47" t="s">
        <v>232</v>
      </c>
      <c r="B18" s="62">
        <v>173180</v>
      </c>
      <c r="C18" s="62"/>
      <c r="D18" s="62">
        <v>4363659</v>
      </c>
      <c r="E18" s="62">
        <v>565545</v>
      </c>
      <c r="F18" s="65">
        <f t="shared" si="0"/>
        <v>4929204</v>
      </c>
      <c r="G18" s="62"/>
      <c r="H18" s="62">
        <v>7233230</v>
      </c>
      <c r="I18" s="62">
        <v>349603.71801235189</v>
      </c>
      <c r="J18" s="62">
        <f t="shared" si="1"/>
        <v>7582833.7180123515</v>
      </c>
      <c r="K18" s="62"/>
      <c r="L18" s="62">
        <v>81954.61</v>
      </c>
      <c r="M18" s="62"/>
      <c r="N18" s="66">
        <v>19723895</v>
      </c>
      <c r="O18" s="66">
        <v>280929</v>
      </c>
      <c r="P18" s="66">
        <v>74647</v>
      </c>
      <c r="Q18" s="63">
        <f t="shared" si="2"/>
        <v>20079471</v>
      </c>
      <c r="R18" s="63"/>
      <c r="S18" s="67">
        <v>37867</v>
      </c>
      <c r="T18" s="67">
        <v>45003</v>
      </c>
      <c r="U18" s="66">
        <f t="shared" si="3"/>
        <v>82870</v>
      </c>
    </row>
    <row r="19" spans="1:24" hidden="1" x14ac:dyDescent="0.25">
      <c r="A19" s="68" t="s">
        <v>233</v>
      </c>
      <c r="B19" s="65">
        <v>0</v>
      </c>
      <c r="C19" s="62"/>
      <c r="D19" s="65">
        <v>0</v>
      </c>
      <c r="E19" s="65">
        <v>0</v>
      </c>
      <c r="F19" s="62">
        <f t="shared" si="0"/>
        <v>0</v>
      </c>
      <c r="G19" s="62"/>
      <c r="H19" s="65">
        <v>0</v>
      </c>
      <c r="I19" s="65">
        <v>0</v>
      </c>
      <c r="J19" s="65">
        <f t="shared" si="1"/>
        <v>0</v>
      </c>
      <c r="K19" s="62"/>
      <c r="L19" s="65">
        <v>0</v>
      </c>
      <c r="M19" s="62"/>
      <c r="N19" s="63"/>
      <c r="O19" s="63"/>
      <c r="P19" s="63"/>
      <c r="Q19" s="63"/>
      <c r="R19" s="63"/>
      <c r="S19" s="64"/>
      <c r="T19" s="64"/>
      <c r="U19" s="63"/>
    </row>
    <row r="20" spans="1:24" s="73" customFormat="1" x14ac:dyDescent="0.25">
      <c r="A20" s="69" t="s">
        <v>11</v>
      </c>
      <c r="B20" s="70">
        <v>48116969</v>
      </c>
      <c r="C20" s="71"/>
      <c r="D20" s="70">
        <v>204714952</v>
      </c>
      <c r="E20" s="70">
        <v>121738007</v>
      </c>
      <c r="F20" s="71">
        <f t="shared" si="0"/>
        <v>326452959</v>
      </c>
      <c r="G20" s="71"/>
      <c r="H20" s="70">
        <v>246593526</v>
      </c>
      <c r="I20" s="70">
        <v>170000000</v>
      </c>
      <c r="J20" s="70">
        <f>SUM(J10:J19)</f>
        <v>416593526</v>
      </c>
      <c r="K20" s="71"/>
      <c r="L20" s="70">
        <f>SUM(L10:L19)</f>
        <v>42960050.619999997</v>
      </c>
      <c r="M20" s="71"/>
      <c r="N20" s="70">
        <f>SUM(N10:N19)</f>
        <v>487906414</v>
      </c>
      <c r="O20" s="70">
        <f>SUM(O10:O19)</f>
        <v>383475665</v>
      </c>
      <c r="P20" s="70">
        <f>SUM(P10:P19)</f>
        <v>101894963</v>
      </c>
      <c r="Q20" s="70">
        <f>SUM(Q10:Q19)</f>
        <v>973277042</v>
      </c>
      <c r="R20" s="71"/>
      <c r="S20" s="72">
        <f>SUM(S10:S18)</f>
        <v>200452112</v>
      </c>
      <c r="T20" s="72">
        <f>SUM(T10:T18)</f>
        <v>238227922</v>
      </c>
      <c r="U20" s="72">
        <f>SUM(U10:U18)</f>
        <v>438680034</v>
      </c>
    </row>
    <row r="21" spans="1:24" x14ac:dyDescent="0.25">
      <c r="S21" s="61"/>
      <c r="T21" s="61"/>
    </row>
    <row r="22" spans="1:24" x14ac:dyDescent="0.25">
      <c r="S22" s="61"/>
      <c r="T22" s="61"/>
    </row>
    <row r="23" spans="1:24" x14ac:dyDescent="0.25">
      <c r="B23" s="47" t="s">
        <v>234</v>
      </c>
      <c r="N23" s="47" t="s">
        <v>234</v>
      </c>
    </row>
    <row r="24" spans="1:24" x14ac:dyDescent="0.25">
      <c r="B24" s="74" t="s">
        <v>204</v>
      </c>
      <c r="L24" s="75"/>
      <c r="M24" s="75"/>
      <c r="N24" s="74" t="s">
        <v>204</v>
      </c>
    </row>
    <row r="25" spans="1:24" x14ac:dyDescent="0.25">
      <c r="B25" s="74"/>
      <c r="L25" s="75"/>
      <c r="M25" s="75"/>
      <c r="N25" s="74"/>
    </row>
    <row r="26" spans="1:24" ht="15.6" x14ac:dyDescent="0.25">
      <c r="B26" s="76" t="s">
        <v>235</v>
      </c>
      <c r="G26" s="60"/>
      <c r="H26" s="60"/>
      <c r="I26" s="60"/>
      <c r="L26" s="75"/>
      <c r="M26" s="75"/>
      <c r="N26" s="76" t="s">
        <v>236</v>
      </c>
      <c r="U26" s="60"/>
      <c r="V26" s="60"/>
      <c r="W26" s="60"/>
    </row>
    <row r="27" spans="1:24" ht="15" customHeight="1" x14ac:dyDescent="0.25">
      <c r="B27" s="76" t="s">
        <v>237</v>
      </c>
      <c r="G27" s="60"/>
      <c r="H27" s="60"/>
      <c r="I27" s="60"/>
      <c r="J27" s="75"/>
      <c r="K27" s="75"/>
      <c r="L27" s="75"/>
      <c r="M27" s="75"/>
      <c r="N27" s="76" t="s">
        <v>238</v>
      </c>
      <c r="U27" s="60"/>
      <c r="V27" s="60"/>
      <c r="W27" s="60"/>
      <c r="X27" s="75"/>
    </row>
    <row r="28" spans="1:24" ht="15.6" x14ac:dyDescent="0.25">
      <c r="B28" s="76" t="s">
        <v>239</v>
      </c>
      <c r="G28" s="60"/>
      <c r="H28" s="60"/>
      <c r="I28" s="60"/>
      <c r="J28" s="75"/>
      <c r="K28" s="75"/>
      <c r="L28" s="75"/>
      <c r="M28" s="75"/>
      <c r="N28" s="76" t="s">
        <v>240</v>
      </c>
      <c r="U28" s="60"/>
      <c r="V28" s="60"/>
      <c r="W28" s="60"/>
      <c r="X28" s="75"/>
    </row>
    <row r="29" spans="1:24" ht="15.6" x14ac:dyDescent="0.25">
      <c r="B29" s="76" t="s">
        <v>241</v>
      </c>
      <c r="G29" s="60"/>
      <c r="H29" s="60"/>
      <c r="I29" s="60"/>
      <c r="J29" s="75"/>
      <c r="K29" s="75"/>
      <c r="L29" s="75"/>
      <c r="M29" s="75"/>
      <c r="N29" s="76" t="s">
        <v>242</v>
      </c>
      <c r="T29" s="77"/>
      <c r="U29" s="60"/>
      <c r="V29" s="60"/>
      <c r="W29" s="60"/>
      <c r="X29" s="75"/>
    </row>
    <row r="30" spans="1:24" ht="15.6" x14ac:dyDescent="0.25">
      <c r="B30" s="76" t="s">
        <v>243</v>
      </c>
      <c r="G30" s="60"/>
      <c r="H30" s="60"/>
      <c r="I30" s="60"/>
      <c r="J30" s="75"/>
      <c r="K30" s="75"/>
      <c r="L30" s="75"/>
      <c r="M30" s="75"/>
      <c r="N30" s="76" t="s">
        <v>244</v>
      </c>
      <c r="T30" s="77"/>
      <c r="U30" s="60"/>
      <c r="V30" s="60"/>
      <c r="W30" s="60"/>
      <c r="X30" s="75"/>
    </row>
    <row r="31" spans="1:24" ht="15.6" x14ac:dyDescent="0.25">
      <c r="B31" s="76" t="s">
        <v>245</v>
      </c>
      <c r="G31" s="60"/>
      <c r="H31" s="60"/>
      <c r="I31" s="60"/>
      <c r="J31" s="75"/>
      <c r="K31" s="75"/>
      <c r="U31" s="60"/>
      <c r="V31" s="60"/>
      <c r="W31" s="60"/>
      <c r="X31" s="75"/>
    </row>
    <row r="32" spans="1:24" ht="15.6" x14ac:dyDescent="0.25">
      <c r="B32" s="76"/>
      <c r="N32" s="47" t="s">
        <v>246</v>
      </c>
    </row>
    <row r="33" spans="2:23" ht="15.6" x14ac:dyDescent="0.25">
      <c r="B33" s="76"/>
      <c r="N33" s="47" t="s">
        <v>247</v>
      </c>
    </row>
    <row r="34" spans="2:23" ht="15.6" x14ac:dyDescent="0.25">
      <c r="B34" s="76"/>
      <c r="S34" s="61"/>
      <c r="T34" s="61"/>
    </row>
    <row r="35" spans="2:23" ht="15.6" x14ac:dyDescent="0.25">
      <c r="B35" s="76"/>
      <c r="H35" s="60"/>
      <c r="I35" s="60"/>
      <c r="N35" s="46"/>
      <c r="S35" s="61"/>
      <c r="T35" s="61"/>
      <c r="U35" s="60"/>
      <c r="V35" s="60"/>
      <c r="W35" s="60"/>
    </row>
    <row r="36" spans="2:23" ht="15.6" x14ac:dyDescent="0.25">
      <c r="B36" s="76"/>
      <c r="H36" s="60"/>
      <c r="I36" s="60"/>
      <c r="S36" s="61"/>
      <c r="T36" s="61"/>
      <c r="U36" s="60"/>
      <c r="V36" s="60"/>
      <c r="W36" s="60"/>
    </row>
    <row r="37" spans="2:23" x14ac:dyDescent="0.25">
      <c r="S37" s="61"/>
      <c r="T37" s="61"/>
    </row>
    <row r="38" spans="2:23" x14ac:dyDescent="0.25">
      <c r="S38" s="61"/>
      <c r="T38" s="61"/>
    </row>
    <row r="39" spans="2:23" x14ac:dyDescent="0.25">
      <c r="S39" s="61"/>
      <c r="T39" s="61"/>
    </row>
    <row r="40" spans="2:23" x14ac:dyDescent="0.25">
      <c r="S40" s="61"/>
      <c r="T40" s="61"/>
    </row>
    <row r="41" spans="2:23" x14ac:dyDescent="0.25">
      <c r="S41" s="61"/>
      <c r="T41" s="61"/>
    </row>
    <row r="42" spans="2:23" x14ac:dyDescent="0.25">
      <c r="S42" s="61"/>
      <c r="T42" s="61"/>
    </row>
    <row r="43" spans="2:23" x14ac:dyDescent="0.25">
      <c r="S43" s="61"/>
      <c r="T43" s="61"/>
    </row>
    <row r="44" spans="2:23" x14ac:dyDescent="0.25">
      <c r="S44" s="61"/>
      <c r="T44" s="61"/>
    </row>
    <row r="45" spans="2:23" x14ac:dyDescent="0.25">
      <c r="S45" s="61"/>
      <c r="T45" s="61"/>
    </row>
    <row r="46" spans="2:23" x14ac:dyDescent="0.25">
      <c r="S46" s="61"/>
      <c r="T46" s="61"/>
    </row>
    <row r="47" spans="2:23" x14ac:dyDescent="0.25">
      <c r="S47" s="61"/>
      <c r="T47" s="61"/>
    </row>
    <row r="48" spans="2:23" x14ac:dyDescent="0.25">
      <c r="S48" s="61"/>
      <c r="T48" s="61"/>
    </row>
    <row r="49" spans="19:20" x14ac:dyDescent="0.25">
      <c r="S49" s="61"/>
      <c r="T49" s="61"/>
    </row>
    <row r="50" spans="19:20" x14ac:dyDescent="0.25">
      <c r="S50" s="61"/>
      <c r="T50" s="61"/>
    </row>
    <row r="51" spans="19:20" x14ac:dyDescent="0.25">
      <c r="S51" s="61"/>
      <c r="T51" s="61"/>
    </row>
    <row r="52" spans="19:20" x14ac:dyDescent="0.25">
      <c r="S52" s="61"/>
      <c r="T52" s="61"/>
    </row>
    <row r="53" spans="19:20" x14ac:dyDescent="0.25">
      <c r="S53" s="61"/>
      <c r="T53" s="61"/>
    </row>
    <row r="54" spans="19:20" x14ac:dyDescent="0.25">
      <c r="S54" s="61"/>
      <c r="T54" s="61"/>
    </row>
    <row r="55" spans="19:20" x14ac:dyDescent="0.25">
      <c r="S55" s="61"/>
      <c r="T55" s="61"/>
    </row>
    <row r="56" spans="19:20" x14ac:dyDescent="0.25">
      <c r="S56" s="61"/>
      <c r="T56" s="61"/>
    </row>
    <row r="57" spans="19:20" x14ac:dyDescent="0.25">
      <c r="S57" s="61"/>
      <c r="T57" s="61"/>
    </row>
    <row r="58" spans="19:20" x14ac:dyDescent="0.25">
      <c r="S58" s="61"/>
      <c r="T58" s="61"/>
    </row>
    <row r="59" spans="19:20" x14ac:dyDescent="0.25">
      <c r="S59" s="61"/>
      <c r="T59" s="61"/>
    </row>
    <row r="60" spans="19:20" x14ac:dyDescent="0.25">
      <c r="S60" s="61"/>
      <c r="T60" s="61"/>
    </row>
    <row r="61" spans="19:20" x14ac:dyDescent="0.25">
      <c r="S61" s="61"/>
      <c r="T61" s="61"/>
    </row>
    <row r="62" spans="19:20" x14ac:dyDescent="0.25">
      <c r="S62" s="61"/>
      <c r="T62" s="61"/>
    </row>
    <row r="63" spans="19:20" x14ac:dyDescent="0.25">
      <c r="S63" s="61"/>
      <c r="T63" s="61"/>
    </row>
    <row r="64" spans="19:20" x14ac:dyDescent="0.25">
      <c r="S64" s="61"/>
      <c r="T64" s="61"/>
    </row>
    <row r="65" spans="19:20" x14ac:dyDescent="0.25">
      <c r="S65" s="61"/>
      <c r="T65" s="61"/>
    </row>
    <row r="66" spans="19:20" x14ac:dyDescent="0.25">
      <c r="S66" s="61"/>
      <c r="T66" s="61"/>
    </row>
    <row r="67" spans="19:20" x14ac:dyDescent="0.25">
      <c r="S67" s="61"/>
      <c r="T67" s="61"/>
    </row>
    <row r="68" spans="19:20" x14ac:dyDescent="0.25">
      <c r="S68" s="61"/>
      <c r="T68" s="61"/>
    </row>
    <row r="69" spans="19:20" x14ac:dyDescent="0.25">
      <c r="S69" s="61"/>
      <c r="T69" s="61"/>
    </row>
    <row r="70" spans="19:20" x14ac:dyDescent="0.25">
      <c r="S70" s="61"/>
      <c r="T70" s="61"/>
    </row>
    <row r="71" spans="19:20" x14ac:dyDescent="0.25">
      <c r="S71" s="61"/>
      <c r="T71" s="61"/>
    </row>
    <row r="72" spans="19:20" x14ac:dyDescent="0.25">
      <c r="S72" s="61"/>
      <c r="T72" s="61"/>
    </row>
    <row r="73" spans="19:20" x14ac:dyDescent="0.25">
      <c r="S73" s="61"/>
      <c r="T73" s="61"/>
    </row>
    <row r="74" spans="19:20" x14ac:dyDescent="0.25">
      <c r="S74" s="61"/>
      <c r="T74" s="61"/>
    </row>
    <row r="75" spans="19:20" x14ac:dyDescent="0.25">
      <c r="S75" s="61"/>
      <c r="T75" s="61"/>
    </row>
    <row r="76" spans="19:20" x14ac:dyDescent="0.25">
      <c r="S76" s="61"/>
      <c r="T76" s="61"/>
    </row>
    <row r="77" spans="19:20" x14ac:dyDescent="0.25">
      <c r="S77" s="61"/>
      <c r="T77" s="61"/>
    </row>
    <row r="78" spans="19:20" x14ac:dyDescent="0.25">
      <c r="S78" s="61"/>
      <c r="T78" s="61"/>
    </row>
    <row r="79" spans="19:20" x14ac:dyDescent="0.25">
      <c r="S79" s="61"/>
      <c r="T79" s="61"/>
    </row>
    <row r="80" spans="19:20" x14ac:dyDescent="0.25">
      <c r="S80" s="61"/>
      <c r="T80" s="61"/>
    </row>
    <row r="81" spans="19:20" x14ac:dyDescent="0.25">
      <c r="S81" s="61"/>
      <c r="T81" s="61"/>
    </row>
    <row r="82" spans="19:20" x14ac:dyDescent="0.25">
      <c r="S82" s="61"/>
      <c r="T82" s="61"/>
    </row>
    <row r="83" spans="19:20" x14ac:dyDescent="0.25">
      <c r="S83" s="61"/>
      <c r="T83" s="61"/>
    </row>
    <row r="84" spans="19:20" x14ac:dyDescent="0.25">
      <c r="S84" s="61"/>
      <c r="T84" s="61"/>
    </row>
    <row r="85" spans="19:20" x14ac:dyDescent="0.25">
      <c r="S85" s="61"/>
      <c r="T85" s="61"/>
    </row>
    <row r="86" spans="19:20" x14ac:dyDescent="0.25">
      <c r="S86" s="61"/>
      <c r="T86" s="61"/>
    </row>
    <row r="87" spans="19:20" x14ac:dyDescent="0.25">
      <c r="S87" s="61"/>
      <c r="T87" s="61"/>
    </row>
    <row r="88" spans="19:20" x14ac:dyDescent="0.25">
      <c r="S88" s="61"/>
      <c r="T88" s="61"/>
    </row>
    <row r="89" spans="19:20" x14ac:dyDescent="0.25">
      <c r="S89" s="61"/>
      <c r="T89" s="61"/>
    </row>
    <row r="90" spans="19:20" x14ac:dyDescent="0.25">
      <c r="S90" s="61"/>
      <c r="T90" s="61"/>
    </row>
    <row r="91" spans="19:20" x14ac:dyDescent="0.25">
      <c r="S91" s="61"/>
      <c r="T91" s="61"/>
    </row>
    <row r="92" spans="19:20" x14ac:dyDescent="0.25">
      <c r="S92" s="61"/>
      <c r="T92" s="61"/>
    </row>
    <row r="93" spans="19:20" ht="14.4" x14ac:dyDescent="0.3">
      <c r="S93" s="78"/>
      <c r="T93" s="78"/>
    </row>
  </sheetData>
  <mergeCells count="1">
    <mergeCell ref="H4:J4"/>
  </mergeCells>
  <printOptions horizontalCentered="1"/>
  <pageMargins left="0.4" right="0.4" top="1" bottom="1" header="0.5" footer="0.5"/>
  <pageSetup scale="82" firstPageNumber="114" orientation="landscape" r:id="rId1"/>
  <headerFooter scaleWithDoc="0" alignWithMargins="0">
    <oddFooter>&amp;C&amp;"Arial,Regular"&amp;10&amp;P</oddFooter>
  </headerFooter>
  <colBreaks count="1" manualBreakCount="1">
    <brk id="13" max="3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Reduc by Agency</vt:lpstr>
      <vt:lpstr>Reduc by Functional Group</vt:lpstr>
      <vt:lpstr>'Reduc by Agency'!Print_Area</vt:lpstr>
      <vt:lpstr>'Reduc by Functional Group'!Print_Area</vt:lpstr>
      <vt:lpstr>'Reduc by Agency'!Print_Titles</vt:lpstr>
      <vt:lpstr>'Reduc by Functional Group'!Print_Titles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Martin</dc:creator>
  <cp:lastModifiedBy>Amanda Martin</cp:lastModifiedBy>
  <dcterms:created xsi:type="dcterms:W3CDTF">2022-08-15T18:17:50Z</dcterms:created>
  <dcterms:modified xsi:type="dcterms:W3CDTF">2022-12-21T18:36:26Z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c8b0b85-d75e-4e7c-989b-349f33915dc1_Enabled">
    <vt:lpwstr>true</vt:lpwstr>
  </property>
  <property fmtid="{D5CDD505-2E9C-101B-9397-08002B2CF9AE}" pid="3" name="MSIP_Label_1c8b0b85-d75e-4e7c-989b-349f33915dc1_SetDate">
    <vt:lpwstr>2022-12-21T18:36:21Z</vt:lpwstr>
  </property>
  <property fmtid="{D5CDD505-2E9C-101B-9397-08002B2CF9AE}" pid="4" name="MSIP_Label_1c8b0b85-d75e-4e7c-989b-349f33915dc1_Method">
    <vt:lpwstr>Standard</vt:lpwstr>
  </property>
  <property fmtid="{D5CDD505-2E9C-101B-9397-08002B2CF9AE}" pid="5" name="MSIP_Label_1c8b0b85-d75e-4e7c-989b-349f33915dc1_Name">
    <vt:lpwstr>defa4170-0d19-0005-0004-bc88714345d2</vt:lpwstr>
  </property>
  <property fmtid="{D5CDD505-2E9C-101B-9397-08002B2CF9AE}" pid="6" name="MSIP_Label_1c8b0b85-d75e-4e7c-989b-349f33915dc1_SiteId">
    <vt:lpwstr>663161ba-5851-41e6-8516-19e102d02698</vt:lpwstr>
  </property>
  <property fmtid="{D5CDD505-2E9C-101B-9397-08002B2CF9AE}" pid="7" name="MSIP_Label_1c8b0b85-d75e-4e7c-989b-349f33915dc1_ActionId">
    <vt:lpwstr>b072513e-9dbe-40b4-9d93-ce977e5f442e</vt:lpwstr>
  </property>
  <property fmtid="{D5CDD505-2E9C-101B-9397-08002B2CF9AE}" pid="8" name="MSIP_Label_1c8b0b85-d75e-4e7c-989b-349f33915dc1_ContentBits">
    <vt:lpwstr>0</vt:lpwstr>
  </property>
</Properties>
</file>