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Historical Analyses\2022\Web Uploads\"/>
    </mc:Choice>
  </mc:AlternateContent>
  <xr:revisionPtr revIDLastSave="0" documentId="13_ncr:1_{A397CCEA-2FC3-475F-9324-B9669C1C818D}" xr6:coauthVersionLast="47" xr6:coauthVersionMax="47" xr10:uidLastSave="{00000000-0000-0000-0000-000000000000}"/>
  <bookViews>
    <workbookView xWindow="13290" yWindow="-18120" windowWidth="29040" windowHeight="17640" xr2:uid="{CBDDC6EF-2FB4-4FF1-948B-9CEDB0704AE9}"/>
  </bookViews>
  <sheets>
    <sheet name="Education Improvement Act" sheetId="10" r:id="rId1"/>
    <sheet name="EIA" sheetId="1" r:id="rId2"/>
    <sheet name="Education Finance Act" sheetId="12" r:id="rId3"/>
    <sheet name="EFA Expenditures" sheetId="17" r:id="rId4"/>
    <sheet name="EFA" sheetId="2" r:id="rId5"/>
    <sheet name="Aid to Classrooms Appropriation" sheetId="9" r:id="rId6"/>
    <sheet name="Aid to Classrooms Data" sheetId="18" r:id="rId7"/>
    <sheet name="Teacher Salary Graph" sheetId="14" r:id="rId8"/>
    <sheet name="Teacher Salary" sheetId="11" r:id="rId9"/>
    <sheet name="K12 Suppl Graph" sheetId="15" r:id="rId10"/>
    <sheet name="K12 Suppl" sheetId="3" r:id="rId11"/>
    <sheet name="Buses Graph" sheetId="16" r:id="rId12"/>
    <sheet name="Buses" sheetId="4" r:id="rId13"/>
    <sheet name="Instruc Graph" sheetId="8" r:id="rId14"/>
    <sheet name="Instruc Materials" sheetId="5" r:id="rId15"/>
  </sheets>
  <definedNames>
    <definedName name="_xlnm.Print_Area" localSheetId="5">'Aid to Classrooms Appropriation'!$A$1:$F$14</definedName>
    <definedName name="_xlnm.Print_Area" localSheetId="6">'Aid to Classrooms Data'!$A$1:$J$17</definedName>
    <definedName name="_xlnm.Print_Area" localSheetId="12">Buses!$A$1:$I$57</definedName>
    <definedName name="_xlnm.Print_Area" localSheetId="4">EFA!$A$1:$G$73</definedName>
    <definedName name="_xlnm.Print_Area" localSheetId="1">EIA!$A$1:$E$50</definedName>
    <definedName name="_xlnm.Print_Area" localSheetId="14">'Instruc Materials'!$A$1:$H$45</definedName>
    <definedName name="_xlnm.Print_Area" localSheetId="10">'K12 Suppl'!$A$1:$E$75</definedName>
    <definedName name="_xlnm.Print_Area" localSheetId="8">'Teacher Salary'!$A$1:$E$61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9" l="1"/>
  <c r="D7" i="18"/>
  <c r="H6" i="4" l="1"/>
  <c r="H8" i="4" l="1"/>
  <c r="H9" i="4"/>
  <c r="H10" i="4"/>
  <c r="H11" i="4"/>
  <c r="H12" i="4"/>
  <c r="H13" i="4"/>
  <c r="H14" i="4"/>
  <c r="H16" i="4"/>
  <c r="H17" i="4"/>
  <c r="H18" i="4"/>
  <c r="H19" i="4"/>
  <c r="H20" i="4"/>
  <c r="H21" i="4"/>
  <c r="H22" i="4"/>
  <c r="H23" i="4"/>
  <c r="H24" i="4"/>
  <c r="H25" i="4"/>
  <c r="H27" i="4"/>
  <c r="H28" i="4"/>
  <c r="H29" i="4"/>
  <c r="H30" i="4"/>
  <c r="H34" i="4"/>
  <c r="H35" i="4"/>
  <c r="H7" i="4"/>
  <c r="C43" i="1"/>
  <c r="H35" i="5" l="1"/>
  <c r="D34" i="5"/>
  <c r="H34" i="5" s="1"/>
  <c r="H33" i="5" l="1"/>
  <c r="H32" i="5"/>
  <c r="H31" i="5"/>
  <c r="H30" i="5"/>
  <c r="H29" i="5"/>
  <c r="H28" i="5"/>
  <c r="H27" i="5"/>
  <c r="D26" i="5"/>
  <c r="H26" i="5" s="1"/>
  <c r="H25" i="5"/>
  <c r="H24" i="5"/>
  <c r="H23" i="5"/>
  <c r="C22" i="5"/>
  <c r="H22" i="5" s="1"/>
  <c r="D21" i="5"/>
  <c r="C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E33" i="4"/>
  <c r="H33" i="4" s="1"/>
  <c r="E32" i="4"/>
  <c r="H32" i="4" s="1"/>
  <c r="E31" i="4"/>
  <c r="H31" i="4" s="1"/>
  <c r="E26" i="4"/>
  <c r="H26" i="4" s="1"/>
  <c r="E15" i="4"/>
  <c r="H15" i="4" s="1"/>
  <c r="E40" i="3"/>
  <c r="D38" i="3"/>
  <c r="D35" i="3"/>
  <c r="D32" i="3"/>
  <c r="C30" i="3"/>
  <c r="D26" i="3"/>
  <c r="C26" i="3"/>
  <c r="D25" i="3"/>
  <c r="D18" i="3"/>
  <c r="C38" i="2"/>
  <c r="E16" i="1"/>
  <c r="E15" i="1"/>
  <c r="E14" i="1"/>
  <c r="E13" i="1"/>
  <c r="E12" i="1"/>
  <c r="E11" i="1"/>
  <c r="E10" i="1"/>
  <c r="E9" i="1"/>
  <c r="E8" i="1"/>
  <c r="E7" i="1"/>
  <c r="E6" i="1"/>
  <c r="H21" i="5" l="1"/>
</calcChain>
</file>

<file path=xl/sharedStrings.xml><?xml version="1.0" encoding="utf-8"?>
<sst xmlns="http://schemas.openxmlformats.org/spreadsheetml/2006/main" count="489" uniqueCount="205">
  <si>
    <t>EIA</t>
  </si>
  <si>
    <t>EXPENDITURES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</si>
  <si>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</si>
  <si>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</si>
  <si>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</si>
  <si>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</si>
  <si>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</si>
  <si>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</si>
  <si>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</si>
  <si>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</si>
  <si>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</si>
  <si>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</si>
  <si>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</si>
  <si>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</si>
  <si>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</si>
  <si>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</si>
  <si>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</si>
  <si>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</si>
  <si>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</si>
  <si>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</si>
  <si>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</si>
  <si>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</si>
  <si>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</si>
  <si>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</si>
  <si>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</si>
  <si>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</si>
  <si>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</si>
  <si>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</si>
  <si>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</si>
  <si>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</si>
  <si>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</si>
  <si>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</si>
  <si>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</si>
  <si>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</si>
  <si>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</si>
  <si>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</si>
  <si>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</si>
  <si>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</si>
  <si>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</si>
  <si>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</si>
  <si>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BASE</t>
  </si>
  <si>
    <t>ACTUAL</t>
  </si>
  <si>
    <t>SOUTHEASTERN</t>
  </si>
  <si>
    <t>FISCAL</t>
  </si>
  <si>
    <t>STUDENT</t>
  </si>
  <si>
    <t>INFLATION</t>
  </si>
  <si>
    <t>EFA</t>
  </si>
  <si>
    <t>AVG. TEACHER</t>
  </si>
  <si>
    <t>YEAR</t>
  </si>
  <si>
    <t>COST*</t>
  </si>
  <si>
    <t>FACTOR*</t>
  </si>
  <si>
    <t>SALARY*</t>
  </si>
  <si>
    <t>1978-79</t>
  </si>
  <si>
    <t>1979-80</t>
  </si>
  <si>
    <t>1980-81</t>
  </si>
  <si>
    <t>1981-82</t>
  </si>
  <si>
    <t>1982-83</t>
  </si>
  <si>
    <t>1983-84</t>
  </si>
  <si>
    <t>*</t>
  </si>
  <si>
    <t>Base Student Cost includes ARRA funding.  Base Student Cost without ARRA funding is $1,630.</t>
  </si>
  <si>
    <t>Pupils in poverty definition was revised in Proviso 1.3 of the FY 2018-19 Appropriations Act.</t>
  </si>
  <si>
    <t>in which the funds were made available for expenditure; they are net of Governor's</t>
  </si>
  <si>
    <t>SUPPLEMENTAL</t>
  </si>
  <si>
    <t xml:space="preserve">   of 2008 and Provisos 89.126 and 90.16 in Act 310 of 2008.</t>
  </si>
  <si>
    <t xml:space="preserve">   ARRA State Fiscal Stabilization funds.</t>
  </si>
  <si>
    <t>SCHOOL BUS PURCHASE APPROPRIATIONS</t>
  </si>
  <si>
    <t>All Remaining</t>
  </si>
  <si>
    <t>amount appropriated for School Transportation School Bus Purchases.</t>
  </si>
  <si>
    <t>INSTRUCTIONAL MATERIALS APPROPRIATIONS</t>
  </si>
  <si>
    <t>2022-23</t>
  </si>
  <si>
    <t>FISCAL YEAR</t>
  </si>
  <si>
    <t>GENERAL FUNDS</t>
  </si>
  <si>
    <t>LOTTERY</t>
  </si>
  <si>
    <t>BOND BILL</t>
  </si>
  <si>
    <t xml:space="preserve"> FISCAL YEAR</t>
  </si>
  <si>
    <t>n/a</t>
  </si>
  <si>
    <t>Per Appropriations Act.</t>
  </si>
  <si>
    <t>SALARY</t>
  </si>
  <si>
    <t>SOUTH CAROLINA</t>
  </si>
  <si>
    <t>LOCAL SCHOOL DISTRICT</t>
  </si>
  <si>
    <t>APPROPRIATIONS</t>
  </si>
  <si>
    <t>NON-RECURRING</t>
  </si>
  <si>
    <t>EDUCATION IMPROVEMENT ACT</t>
  </si>
  <si>
    <t xml:space="preserve"> APPROPRIATIONS AND REVENUE COLLECTIONS</t>
  </si>
  <si>
    <t>STATE AID TO CLASSROOMS</t>
  </si>
  <si>
    <t>EDUCATION FINANCE ACT</t>
  </si>
  <si>
    <t>RECURRING</t>
  </si>
  <si>
    <t>REVENUE</t>
  </si>
  <si>
    <t>COLLECTIONS</t>
  </si>
  <si>
    <t>Proviso 73.2 Funds.</t>
  </si>
  <si>
    <t>Average Daily Membership student counts and Weighted Pupil Units include charter school districts</t>
  </si>
  <si>
    <t>beginning in FY 2008-09.</t>
  </si>
  <si>
    <t>Base Student Cost includes ARRA funding per Proviso 1.3.  Base Student Cost without ARRA</t>
  </si>
  <si>
    <t>funding is $2,034.</t>
  </si>
  <si>
    <t>without NR is $1,788.</t>
  </si>
  <si>
    <t>Average Daily Membership student counts and Weighted Pupil Units include special school districts</t>
  </si>
  <si>
    <t>beginning in FY 2013-14.</t>
  </si>
  <si>
    <t>Per Act 135 of 2020, state agencies operated at FY 2020 appropriations levels.  Therefore, the base</t>
  </si>
  <si>
    <t>TEACHER SALARY DATA</t>
  </si>
  <si>
    <t>TEACHER</t>
  </si>
  <si>
    <t>EIA appropriations prior to FY 1996-97 include recurring and non-recurring appropriations.</t>
  </si>
  <si>
    <t>STATE AID TO</t>
  </si>
  <si>
    <t>CLASSROOMS</t>
  </si>
  <si>
    <t>COST PER</t>
  </si>
  <si>
    <t>STUDENT/</t>
  </si>
  <si>
    <t>RATIO*</t>
  </si>
  <si>
    <t>TEACHER*</t>
  </si>
  <si>
    <t>EFA Expenditures include a mid-year cut.</t>
  </si>
  <si>
    <t>EFA Expenditures include $56,174,107 of Non-Recurring Funds per Proviso 90.18.  Base Student Cost</t>
  </si>
  <si>
    <t>current fiscal year for a teacher with a bachelor's degree and zero years of experience.</t>
  </si>
  <si>
    <t>Per Act 135 of 2020, state agencies operated at FY 2020 appropriations levels.  Therefore,</t>
  </si>
  <si>
    <t xml:space="preserve"> the average teacher salary is unchanged for the purposes of this report. The actual</t>
  </si>
  <si>
    <t>projected average teacher salary for budgeting purposes for FY 2021 was $54,165.</t>
  </si>
  <si>
    <t>EFA Expenditures include a mid-year cut and $78,696,230 in Non-Recurring Federal Relief and</t>
  </si>
  <si>
    <t>student cost is unchanged for the purposes of this report. The actual projected base student cost</t>
  </si>
  <si>
    <t>was $3,164.</t>
  </si>
  <si>
    <t>STATE MINIMUM</t>
  </si>
  <si>
    <t>TEACHER SALARY*</t>
  </si>
  <si>
    <t>Source: S.C. Department of Education Teacher Salary Schedules; RFA Southeastern</t>
  </si>
  <si>
    <t>Average Teacher Salary Survey</t>
  </si>
  <si>
    <t>Capital Reserve Fund and Supplemental Appropriations are listed in the fiscal year</t>
  </si>
  <si>
    <t xml:space="preserve">the Budget and Control Board in H.4660 (FY 1998-99 Cash Surplus).   </t>
  </si>
  <si>
    <t>Supplemental funds include $6,314,155 for School District Health Insurance appropriated through</t>
  </si>
  <si>
    <t>In FY 2000-01, the Atlantic Interstate Low-Level Radioactive Waste Compact Implementation</t>
  </si>
  <si>
    <t>Act was signed into law.  Revenue collected from nuclear waste disposal during this</t>
  </si>
  <si>
    <t>Fiscal Year was credited to the Education Endowment fund in FY 2001-02.</t>
  </si>
  <si>
    <t>Supplemental appropriations include FY 2004-05 Surplus Appropriation of $13,094,604 (S.1026).</t>
  </si>
  <si>
    <t>Due to Proviso 90.13 and 90.15, no nuclear waste collections were allocated for Fund 4723</t>
  </si>
  <si>
    <t>June 30, 2008.</t>
  </si>
  <si>
    <t xml:space="preserve">$37,386,316 of the supplemental appropriations for K-12 public education came from Act 360  </t>
  </si>
  <si>
    <t>for Fiscal Year 2007-08.  "Barnwell" revenue simply reflects the interest earned as of</t>
  </si>
  <si>
    <t xml:space="preserve">$184,922,339 of the supplemental appropriations for K-12 public education came from </t>
  </si>
  <si>
    <t>$174,430,646 of the supplemental appropriations for K-12 public education came from</t>
  </si>
  <si>
    <t>ARRA State Fiscal Stabilization funds.</t>
  </si>
  <si>
    <t>The FY 1996-97 "Barnwell" Appropriations include revenues received in FY 1995-96 available</t>
  </si>
  <si>
    <t>for expenditure in FY 1996-97, as well as FY 1996-96 collections directed to the Public School</t>
  </si>
  <si>
    <t>Facilities Assistance Program.</t>
  </si>
  <si>
    <t>RESERVE FUND</t>
  </si>
  <si>
    <t>CAPITAL</t>
  </si>
  <si>
    <t>"BARNWELL"</t>
  </si>
  <si>
    <t>vetoes and any shortfall of revenue. "Barnwell" Revenue refers to revenue resulting</t>
  </si>
  <si>
    <t>from the phase-out of radioactive waste burials in South Carolina. As specified in</t>
  </si>
  <si>
    <t>§48-46-40, "Barnwell" revenue goes into the Educational Endowment Fund, to be</t>
  </si>
  <si>
    <t>used for the Public School Facilities Assistance Program.</t>
  </si>
  <si>
    <t>Source: S.C. Appropriations Act; RFA General Fund Revenue Forecast</t>
  </si>
  <si>
    <t>Source: S.C. Appropriations Act; RFA Revenue Per Pupil Report and 135-Day ADM Report</t>
  </si>
  <si>
    <t>Source: S.C. Appropriations Act</t>
  </si>
  <si>
    <t>NON-RECURRING APPROPRIATIONS</t>
  </si>
  <si>
    <t>TOTAL</t>
  </si>
  <si>
    <t>Represents number of buses delivered during the Fiscal Year.</t>
  </si>
  <si>
    <t>Source: S.C. Appropriations Act, S.C. Office of Transportation</t>
  </si>
  <si>
    <t>General Funds include a mid-year transfer of $1,300,000.</t>
  </si>
  <si>
    <t>General Funds include a mid-year reduction of $1,569,448.</t>
  </si>
  <si>
    <t>General Funds include a mid-year reduction of $383,570.</t>
  </si>
  <si>
    <r>
      <rPr>
        <sz val="10"/>
        <rFont val="Arial"/>
        <family val="2"/>
      </rPr>
      <t>General Funds include a mid-year reduction of $2,594,233.</t>
    </r>
    <r>
      <rPr>
        <vertAlign val="superscript"/>
        <sz val="10"/>
        <rFont val="Arial"/>
        <family val="2"/>
      </rPr>
      <t xml:space="preserve">  </t>
    </r>
    <r>
      <rPr>
        <sz val="10"/>
        <rFont val="Arial"/>
        <family val="2"/>
      </rPr>
      <t>EIA appropriations include a mid-year reduction of $2,361,167.</t>
    </r>
  </si>
  <si>
    <t>General Funds include a mid-year reduction of $945,796.</t>
  </si>
  <si>
    <t>CAPITAL RESERVE FUNDS</t>
  </si>
  <si>
    <t>SUPPLEMENTAL APPROPRIATIONS</t>
  </si>
  <si>
    <t>Per proviso, from FY 2000-01 to FY 2005-06, General Funds appropriated for school bus purchases may be used to purchase buses,</t>
  </si>
  <si>
    <t>fuel, parts, or other school bus related items.</t>
  </si>
  <si>
    <t>Funds may be used for bus purchases, fuel, parts, or other school bus related items. Supplemental Funds may be used for bus purchases</t>
  </si>
  <si>
    <t>and fuel.</t>
  </si>
  <si>
    <t>Per proviso, from FY 2002-03 to FY 2004-05, Lottery Funds appropriated for school bus purchases may be for bus purchase and repair.</t>
  </si>
  <si>
    <t>For FY 2005-06, Unclaimed Lottery Prizes in excess of the BEA estimate may be used for bus purchases, repair, and fuel. Capital Reserve</t>
  </si>
  <si>
    <t>For FY 2007-08, per Proviso 1.35, up to $1,500,000 of Supplemental Funds appropriated for school bus purchases may be used to purchase</t>
  </si>
  <si>
    <t>school bus service vehicles.</t>
  </si>
  <si>
    <t>For FY 2008-09, per Proviso 1.32, up to $1,500,000 of General Funds appropriated for school bus purchases may be used to purchase</t>
  </si>
  <si>
    <t>schoo bus service vehicles. Proviso 4.13 allows the School for the Deaf and the Blind to receive two new buses (not to exceed $250,000)</t>
  </si>
  <si>
    <t>from the amount appropriated for School Transportation School Bus Purchases.</t>
  </si>
  <si>
    <t>Beginning in FY 2009-10, per proviso, all General Funds appropriated for bus fuel, parts/supplies, maintenance, and bus purchases may be</t>
  </si>
  <si>
    <t>carried forward from the prior fiscal year and expended in the current fiscal year to support bus transportation services. For FY 2009-10 to</t>
  </si>
  <si>
    <t>FY 2011-12, per Proviso 4.13, the School for the Deaf and the Blind may receive two new school buses (not to exceed $250,000) from the</t>
  </si>
  <si>
    <t>Beginning in FY 2012-13, all surplus Unclaimed Prize revenue is appropriated for school bus lease/purchases for that fiscal year.</t>
  </si>
  <si>
    <t>Minimum Teacher Salary is based on the statewide minimum salary schedule for the</t>
  </si>
  <si>
    <t>FRINGE</t>
  </si>
  <si>
    <t>BENEFITS</t>
  </si>
  <si>
    <t>GENERAL FUND</t>
  </si>
  <si>
    <t>APPROPRIATIONS AND EXPENDITURES</t>
  </si>
  <si>
    <t>In the Appropriations Act of FY 2023-24, the General Assembly adopted a new formula for State Aid to</t>
  </si>
  <si>
    <t xml:space="preserve">Classrooms to replace the Education Finance Act.  </t>
  </si>
  <si>
    <t>Source: S.C. Appropriations Act; CG Year End Press Release</t>
  </si>
  <si>
    <t>Average Daily Membership (ADM) student counts and Weighted Pupil Units (WPU) include regular</t>
  </si>
  <si>
    <t>school districts only prior to FY 2008-2009.</t>
  </si>
  <si>
    <t>MEMBERSHIP</t>
  </si>
  <si>
    <t>AVG. DAILY</t>
  </si>
  <si>
    <t>WEIGHTED</t>
  </si>
  <si>
    <t>PUPIL UNITS</t>
  </si>
  <si>
    <t xml:space="preserve">Updated November 2022 (K12 State Aid to Classrooms). </t>
  </si>
  <si>
    <t>MEMBERSHIP*</t>
  </si>
  <si>
    <t>PUPIL UNITS*</t>
  </si>
  <si>
    <t>TEACHER AND STUDENT DATA</t>
  </si>
  <si>
    <t>In the Appropriations Act of FY 2023-24, the General Assembly adopted a new formula for State Aid to Classrooms to replace the Education Finance Act.</t>
  </si>
  <si>
    <t xml:space="preserve">Total Cost Per Teacher is based on the statewide minimum salary schedule for the current fiscal year for a teacher with a master's degree and twelve years of </t>
  </si>
  <si>
    <t>experience, including fringe benefits.  Average Daily Membership (ADM) student counts and Weighted Pupil Units (WPU) include regular, charter, and special</t>
  </si>
  <si>
    <t>school districts. WPUs were revised pursuant to Proviso 1.3 in the Appropriations Act of FY 2022-23.</t>
  </si>
  <si>
    <t>FUNDS</t>
  </si>
  <si>
    <t>GENERAL</t>
  </si>
  <si>
    <t>RESERVE</t>
  </si>
  <si>
    <t>FUND</t>
  </si>
  <si>
    <t>PURCHASED</t>
  </si>
  <si>
    <t>OF BUSES</t>
  </si>
  <si>
    <t>NUMBER</t>
  </si>
  <si>
    <t xml:space="preserve">Updated November 2022 </t>
  </si>
  <si>
    <t>This page is no longer maintained. Last updated November 2022.</t>
  </si>
  <si>
    <t>Updated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</si>
</sst>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_);\(#,##0.0\)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9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1"/>
    <xf numFmtId="0" fontId="3" fillId="0" borderId="0" xfId="0" applyFont="1"/>
    <xf numFmtId="0" fontId="3" fillId="0" borderId="0" xfId="1" applyFont="1"/>
    <xf numFmtId="0" fontId="3" fillId="0" borderId="2" xfId="0" applyFont="1" applyBorder="1" applyAlignment="1">
      <alignment horizontal="center"/>
    </xf>
    <xf numFmtId="37" fontId="3" fillId="0" borderId="2" xfId="0" applyNumberFormat="1" applyFont="1" applyBorder="1"/>
    <xf numFmtId="37" fontId="3" fillId="0" borderId="2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left"/>
    </xf>
    <xf numFmtId="1" fontId="2" fillId="0" borderId="0" xfId="0" applyNumberFormat="1" applyFont="1"/>
    <xf numFmtId="0" fontId="3" fillId="0" borderId="5" xfId="0" applyFont="1" applyBorder="1" applyAlignment="1">
      <alignment horizontal="center"/>
    </xf>
    <xf numFmtId="37" fontId="3" fillId="0" borderId="5" xfId="0" applyNumberFormat="1" applyFont="1" applyBorder="1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2" fillId="3" borderId="0" xfId="0" quotePrefix="1" applyFont="1" applyFill="1" applyAlignment="1">
      <alignment horizontal="left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37" fontId="3" fillId="0" borderId="0" xfId="0" applyNumberFormat="1" applyFont="1"/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 vertical="top"/>
    </xf>
    <xf numFmtId="0" fontId="4" fillId="0" borderId="0" xfId="1" applyFont="1" applyAlignment="1">
      <alignment horizontal="center"/>
    </xf>
    <xf numFmtId="3" fontId="3" fillId="0" borderId="0" xfId="1" applyNumberFormat="1" applyFont="1"/>
    <xf numFmtId="0" fontId="3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2" fillId="0" borderId="0" xfId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5" fillId="0" borderId="0" xfId="0" quotePrefix="1" applyFont="1" applyAlignment="1">
      <alignment vertical="top" wrapText="1"/>
    </xf>
    <xf numFmtId="15" fontId="2" fillId="0" borderId="0" xfId="0" quotePrefix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1" applyFont="1"/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wrapTex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1" applyBorder="1"/>
    <xf numFmtId="0" fontId="5" fillId="0" borderId="0" xfId="1" applyFont="1" applyAlignment="1">
      <alignment horizontal="right"/>
    </xf>
    <xf numFmtId="0" fontId="3" fillId="0" borderId="17" xfId="0" applyFont="1" applyBorder="1" applyAlignment="1">
      <alignment horizontal="center"/>
    </xf>
    <xf numFmtId="41" fontId="3" fillId="0" borderId="5" xfId="0" applyNumberFormat="1" applyFont="1" applyBorder="1" applyAlignment="1"/>
    <xf numFmtId="41" fontId="3" fillId="0" borderId="5" xfId="0" applyNumberFormat="1" applyFont="1" applyBorder="1"/>
    <xf numFmtId="41" fontId="3" fillId="0" borderId="2" xfId="0" applyNumberFormat="1" applyFont="1" applyBorder="1"/>
    <xf numFmtId="41" fontId="3" fillId="0" borderId="17" xfId="0" applyNumberFormat="1" applyFont="1" applyBorder="1"/>
    <xf numFmtId="41" fontId="3" fillId="0" borderId="6" xfId="0" applyNumberFormat="1" applyFont="1" applyBorder="1"/>
    <xf numFmtId="41" fontId="3" fillId="0" borderId="7" xfId="0" applyNumberFormat="1" applyFont="1" applyBorder="1"/>
    <xf numFmtId="43" fontId="3" fillId="0" borderId="5" xfId="0" applyNumberFormat="1" applyFont="1" applyBorder="1"/>
    <xf numFmtId="43" fontId="3" fillId="0" borderId="7" xfId="0" applyNumberFormat="1" applyFont="1" applyBorder="1"/>
    <xf numFmtId="37" fontId="3" fillId="0" borderId="17" xfId="0" applyNumberFormat="1" applyFont="1" applyBorder="1" applyAlignment="1">
      <alignment horizontal="right"/>
    </xf>
    <xf numFmtId="37" fontId="3" fillId="0" borderId="17" xfId="0" applyNumberFormat="1" applyFont="1" applyBorder="1"/>
    <xf numFmtId="43" fontId="3" fillId="0" borderId="2" xfId="0" applyNumberFormat="1" applyFont="1" applyBorder="1" applyAlignment="1">
      <alignment horizontal="right"/>
    </xf>
    <xf numFmtId="37" fontId="4" fillId="0" borderId="1" xfId="0" applyNumberFormat="1" applyFont="1" applyBorder="1" applyAlignment="1">
      <alignment horizontal="center" wrapText="1"/>
    </xf>
    <xf numFmtId="37" fontId="4" fillId="0" borderId="22" xfId="0" applyNumberFormat="1" applyFont="1" applyBorder="1" applyAlignment="1">
      <alignment horizontal="center" wrapText="1"/>
    </xf>
    <xf numFmtId="0" fontId="2" fillId="0" borderId="0" xfId="0" applyFont="1" applyAlignment="1"/>
    <xf numFmtId="37" fontId="3" fillId="0" borderId="7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/>
    <xf numFmtId="37" fontId="3" fillId="0" borderId="17" xfId="0" applyNumberFormat="1" applyFont="1" applyFill="1" applyBorder="1" applyAlignment="1">
      <alignment horizontal="right"/>
    </xf>
    <xf numFmtId="37" fontId="4" fillId="0" borderId="1" xfId="0" applyNumberFormat="1" applyFont="1" applyBorder="1" applyAlignment="1">
      <alignment horizontal="center" wrapText="1"/>
    </xf>
    <xf numFmtId="0" fontId="2" fillId="0" borderId="23" xfId="0" applyFont="1" applyBorder="1" applyAlignment="1"/>
    <xf numFmtId="0" fontId="3" fillId="0" borderId="8" xfId="0" applyFont="1" applyBorder="1" applyAlignment="1">
      <alignment horizontal="center"/>
    </xf>
    <xf numFmtId="37" fontId="3" fillId="0" borderId="19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0" fontId="3" fillId="0" borderId="10" xfId="2" applyNumberFormat="1" applyFont="1" applyBorder="1"/>
    <xf numFmtId="10" fontId="3" fillId="0" borderId="4" xfId="2" applyNumberFormat="1" applyFont="1" applyBorder="1"/>
    <xf numFmtId="10" fontId="3" fillId="0" borderId="13" xfId="2" applyNumberFormat="1" applyFont="1" applyBorder="1"/>
    <xf numFmtId="41" fontId="3" fillId="0" borderId="11" xfId="0" applyNumberFormat="1" applyFont="1" applyBorder="1"/>
    <xf numFmtId="41" fontId="3" fillId="0" borderId="12" xfId="0" applyNumberFormat="1" applyFont="1" applyBorder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4" xfId="0" applyFont="1" applyBorder="1"/>
    <xf numFmtId="41" fontId="3" fillId="0" borderId="26" xfId="0" applyNumberFormat="1" applyFont="1" applyBorder="1" applyAlignment="1">
      <alignment horizontal="right"/>
    </xf>
    <xf numFmtId="41" fontId="3" fillId="0" borderId="26" xfId="0" applyNumberFormat="1" applyFont="1" applyBorder="1"/>
    <xf numFmtId="0" fontId="3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0" xfId="0" applyFont="1" applyBorder="1" applyAlignment="1"/>
    <xf numFmtId="164" fontId="3" fillId="0" borderId="7" xfId="0" applyNumberFormat="1" applyFont="1" applyBorder="1"/>
    <xf numFmtId="37" fontId="4" fillId="0" borderId="31" xfId="0" applyNumberFormat="1" applyFont="1" applyBorder="1" applyAlignment="1">
      <alignment horizontal="center" wrapText="1"/>
    </xf>
    <xf numFmtId="37" fontId="4" fillId="0" borderId="32" xfId="0" applyNumberFormat="1" applyFont="1" applyBorder="1" applyAlignment="1">
      <alignment horizontal="center" wrapText="1"/>
    </xf>
    <xf numFmtId="37" fontId="3" fillId="0" borderId="4" xfId="0" applyNumberFormat="1" applyFont="1" applyFill="1" applyBorder="1" applyAlignment="1">
      <alignment horizontal="right"/>
    </xf>
    <xf numFmtId="37" fontId="3" fillId="0" borderId="30" xfId="0" applyNumberFormat="1" applyFont="1" applyFill="1" applyBorder="1" applyAlignment="1">
      <alignment horizontal="right"/>
    </xf>
    <xf numFmtId="37" fontId="3" fillId="0" borderId="2" xfId="0" applyNumberFormat="1" applyFont="1" applyFill="1" applyBorder="1" applyAlignment="1">
      <alignment horizontal="right"/>
    </xf>
    <xf numFmtId="43" fontId="3" fillId="0" borderId="2" xfId="0" applyNumberFormat="1" applyFont="1" applyBorder="1"/>
    <xf numFmtId="41" fontId="3" fillId="0" borderId="5" xfId="0" applyNumberFormat="1" applyFont="1" applyBorder="1" applyAlignment="1">
      <alignment horizontal="right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41" fontId="10" fillId="0" borderId="0" xfId="0" applyNumberFormat="1" applyFont="1"/>
    <xf numFmtId="41" fontId="10" fillId="0" borderId="30" xfId="0" applyNumberFormat="1" applyFont="1" applyBorder="1"/>
    <xf numFmtId="41" fontId="3" fillId="0" borderId="0" xfId="2" applyNumberFormat="1" applyFont="1" applyBorder="1" applyAlignment="1">
      <alignment horizontal="righ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2" fillId="0" borderId="0" xfId="0" applyFont="1" applyAlignment="1">
      <alignment horizontal="right"/>
    </xf>
    <xf numFmtId="37" fontId="3" fillId="2" borderId="30" xfId="0" applyNumberFormat="1" applyFont="1" applyFill="1" applyBorder="1"/>
    <xf numFmtId="41" fontId="3" fillId="0" borderId="36" xfId="0" applyNumberFormat="1" applyFont="1" applyBorder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2" fillId="3" borderId="0" xfId="0" applyFont="1" applyFill="1" applyAlignment="1"/>
    <xf numFmtId="37" fontId="4" fillId="0" borderId="1" xfId="0" applyNumberFormat="1" applyFont="1" applyBorder="1" applyAlignment="1">
      <alignment horizontal="center" wrapText="1"/>
    </xf>
    <xf numFmtId="37" fontId="4" fillId="0" borderId="22" xfId="0" applyNumberFormat="1" applyFont="1" applyBorder="1" applyAlignment="1">
      <alignment horizontal="center" wrapText="1"/>
    </xf>
    <xf numFmtId="37" fontId="4" fillId="0" borderId="20" xfId="0" applyNumberFormat="1" applyFont="1" applyBorder="1" applyAlignment="1">
      <alignment horizontal="center"/>
    </xf>
    <xf numFmtId="37" fontId="4" fillId="0" borderId="21" xfId="0" applyNumberFormat="1" applyFont="1" applyBorder="1" applyAlignment="1">
      <alignment horizontal="center"/>
    </xf>
    <xf numFmtId="0" fontId="5" fillId="0" borderId="0" xfId="0" quotePrefix="1" applyFont="1" applyAlignment="1">
      <alignment vertical="top" wrapText="1"/>
    </xf>
    <xf numFmtId="0" fontId="4" fillId="0" borderId="0" xfId="0" applyFont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37" fontId="3" fillId="2" borderId="18" xfId="0" applyNumberFormat="1" applyFont="1" applyFill="1" applyBorder="1"/>
    <xf numFmtId="37" fontId="3" fillId="0" borderId="26" xfId="0" applyNumberFormat="1" applyFont="1" applyBorder="1"/>
    <xf numFmtId="37" fontId="3" fillId="0" borderId="41" xfId="0" applyNumberFormat="1" applyFont="1" applyBorder="1"/>
    <xf numFmtId="37" fontId="3" fillId="0" borderId="37" xfId="0" applyNumberFormat="1" applyFont="1" applyFill="1" applyBorder="1"/>
    <xf numFmtId="0" fontId="4" fillId="0" borderId="41" xfId="0" applyFont="1" applyBorder="1" applyAlignment="1">
      <alignment horizontal="center"/>
    </xf>
    <xf numFmtId="165" fontId="3" fillId="0" borderId="37" xfId="0" applyNumberFormat="1" applyFont="1" applyFill="1" applyBorder="1"/>
    <xf numFmtId="37" fontId="3" fillId="0" borderId="0" xfId="0" applyNumberFormat="1" applyFont="1" applyFill="1" applyBorder="1"/>
    <xf numFmtId="165" fontId="3" fillId="0" borderId="0" xfId="0" applyNumberFormat="1" applyFont="1" applyFill="1" applyBorder="1"/>
    <xf numFmtId="41" fontId="3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11" fillId="0" borderId="0" xfId="0" applyFont="1"/>
    <xf numFmtId="0" fontId="5" fillId="0" borderId="0" xfId="0" applyFont="1" applyAlignment="1">
      <alignment horizontal="right" vertical="top"/>
    </xf>
    <xf numFmtId="1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wrapText="1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37" fontId="3" fillId="0" borderId="37" xfId="0" applyNumberFormat="1" applyFont="1" applyBorder="1"/>
    <xf numFmtId="37" fontId="4" fillId="0" borderId="42" xfId="0" applyNumberFormat="1" applyFont="1" applyBorder="1" applyAlignment="1">
      <alignment horizontal="center" wrapText="1"/>
    </xf>
    <xf numFmtId="43" fontId="3" fillId="0" borderId="3" xfId="0" applyNumberFormat="1" applyFont="1" applyBorder="1"/>
    <xf numFmtId="43" fontId="3" fillId="0" borderId="37" xfId="0" applyNumberFormat="1" applyFont="1" applyBorder="1"/>
    <xf numFmtId="0" fontId="12" fillId="0" borderId="0" xfId="1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1" applyFont="1" applyAlignment="1">
      <alignment horizontal="righ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43" fontId="3" fillId="0" borderId="1" xfId="0" applyNumberFormat="1" applyFont="1" applyBorder="1" applyAlignment="1">
      <alignment horizontal="right"/>
    </xf>
    <xf numFmtId="37" fontId="3" fillId="0" borderId="1" xfId="0" applyNumberFormat="1" applyFont="1" applyBorder="1"/>
    <xf numFmtId="37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3" fontId="7" fillId="0" borderId="2" xfId="0" applyNumberFormat="1" applyFont="1" applyBorder="1"/>
    <xf numFmtId="0" fontId="3" fillId="0" borderId="37" xfId="0" applyFont="1" applyBorder="1" applyAlignment="1">
      <alignment horizontal="center"/>
    </xf>
    <xf numFmtId="3" fontId="3" fillId="0" borderId="37" xfId="0" applyNumberFormat="1" applyFont="1" applyBorder="1"/>
    <xf numFmtId="43" fontId="3" fillId="0" borderId="37" xfId="0" applyNumberFormat="1" applyFont="1" applyBorder="1" applyAlignment="1">
      <alignment horizontal="right"/>
    </xf>
    <xf numFmtId="3" fontId="7" fillId="0" borderId="37" xfId="0" applyNumberFormat="1" applyFont="1" applyBorder="1"/>
    <xf numFmtId="37" fontId="3" fillId="4" borderId="37" xfId="0" applyNumberFormat="1" applyFont="1" applyFill="1" applyBorder="1" applyAlignment="1">
      <alignment horizontal="right"/>
    </xf>
    <xf numFmtId="1" fontId="5" fillId="0" borderId="0" xfId="1" applyNumberFormat="1" applyFont="1" applyAlignment="1">
      <alignment horizontal="right"/>
    </xf>
    <xf numFmtId="1" fontId="5" fillId="0" borderId="0" xfId="1" applyNumberFormat="1" applyFont="1" applyBorder="1" applyAlignment="1">
      <alignment horizontal="right"/>
    </xf>
    <xf numFmtId="1" fontId="12" fillId="0" borderId="0" xfId="1" applyNumberFormat="1" applyFont="1" applyBorder="1" applyAlignment="1">
      <alignment horizontal="right"/>
    </xf>
    <xf numFmtId="1" fontId="5" fillId="0" borderId="16" xfId="1" applyNumberFormat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2" fillId="0" borderId="0" xfId="0" quotePrefix="1" applyFont="1" applyAlignment="1">
      <alignment vertical="top"/>
    </xf>
    <xf numFmtId="0" fontId="1" fillId="0" borderId="0" xfId="0" applyFont="1" applyAlignment="1">
      <alignment horizontal="center"/>
    </xf>
    <xf numFmtId="0" fontId="2" fillId="3" borderId="0" xfId="0" applyFont="1" applyFill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43" xfId="0" applyFont="1" applyBorder="1" applyAlignment="1">
      <alignment horizontal="center"/>
    </xf>
    <xf numFmtId="41" fontId="3" fillId="0" borderId="43" xfId="0" applyNumberFormat="1" applyFont="1" applyBorder="1" applyAlignment="1">
      <alignment horizontal="right"/>
    </xf>
    <xf numFmtId="41" fontId="3" fillId="0" borderId="44" xfId="0" applyNumberFormat="1" applyFont="1" applyBorder="1"/>
    <xf numFmtId="0" fontId="3" fillId="0" borderId="43" xfId="0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7" fontId="3" fillId="0" borderId="37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37" fontId="3" fillId="0" borderId="48" xfId="0" applyNumberFormat="1" applyFont="1" applyFill="1" applyBorder="1"/>
    <xf numFmtId="37" fontId="3" fillId="2" borderId="44" xfId="0" applyNumberFormat="1" applyFont="1" applyFill="1" applyBorder="1"/>
    <xf numFmtId="37" fontId="3" fillId="0" borderId="44" xfId="0" applyNumberFormat="1" applyFont="1" applyFill="1" applyBorder="1"/>
    <xf numFmtId="37" fontId="3" fillId="0" borderId="2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1" fillId="0" borderId="0" xfId="0" quotePrefix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3" fontId="3" fillId="0" borderId="2" xfId="0" applyNumberFormat="1" applyFont="1" applyFill="1" applyBorder="1"/>
  </cellXfs>
  <cellStyles count="3">
    <cellStyle name="Normal" xfId="0" builtinId="0"/>
    <cellStyle name="Normal 2" xfId="1" xr:uid="{AF212AD3-0C3D-49C7-B72C-1B0BD3091C9A}"/>
    <cellStyle name="Percent" xfId="2" builtinId="5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styles" Target="styles.xml"/><Relationship Id="rId2" Type="http://schemas.openxmlformats.org/officeDocument/2006/relationships/worksheet" Target="worksheets/sheet1.xml"/><Relationship Id="rId16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8.xml"/><Relationship Id="rId10" Type="http://schemas.openxmlformats.org/officeDocument/2006/relationships/chartsheet" Target="chartsheets/sheet5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EDUCATION IMPROVEMENT ACT</a:t>
            </a:r>
          </a:p>
          <a:p>
            <a:pPr>
              <a:defRPr/>
            </a:pPr>
            <a:r>
              <a:rPr lang="en-US"/>
              <a:t>Appropriations and Revenue Collections</a:t>
            </a:r>
          </a:p>
        </c:rich>
      </c:tx>
      <c:layout>
        <c:manualLayout>
          <c:xMode val="edge"/>
          <c:yMode val="edge"/>
          <c:x val="0.32407030537133252"/>
          <c:y val="1.4174455176354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833881836296924E-2"/>
          <c:y val="0.11469876651945854"/>
          <c:w val="0.90252251850947451"/>
          <c:h val="0.72918490360790278"/>
        </c:manualLayout>
      </c:layout>
      <c:areaChart>
        <c:grouping val="standard"/>
        <c:varyColors val="0"/>
        <c:ser>
          <c:idx val="2"/>
          <c:order val="2"/>
          <c:tx>
            <c:v>Revenue Collections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EIA!$B$6:$B$43</c15:sqref>
                  </c15:fullRef>
                </c:ext>
              </c:extLst>
              <c:f>EIA!$B$24:$B$43</c:f>
              <c:strCache>
                <c:ptCount val="20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EIA!$E$6:$E$44</c15:sqref>
                  </c15:fullRef>
                </c:ext>
              </c:extLst>
              <c:f>EIA!$E$24:$E$44</c:f>
              <c:numCache>
                <c:formatCode>#,##0_);\(#,##0\)</c:formatCode>
                <c:ptCount val="21"/>
                <c:pt idx="0">
                  <c:v>513542812</c:v>
                </c:pt>
                <c:pt idx="1">
                  <c:v>544651468.94000006</c:v>
                </c:pt>
                <c:pt idx="2">
                  <c:v>584099394</c:v>
                </c:pt>
                <c:pt idx="3">
                  <c:v>662228978</c:v>
                </c:pt>
                <c:pt idx="4">
                  <c:v>646701707</c:v>
                </c:pt>
                <c:pt idx="5">
                  <c:v>633243384</c:v>
                </c:pt>
                <c:pt idx="6">
                  <c:v>517992255</c:v>
                </c:pt>
                <c:pt idx="7">
                  <c:v>551283727</c:v>
                </c:pt>
                <c:pt idx="8">
                  <c:v>567538358</c:v>
                </c:pt>
                <c:pt idx="9">
                  <c:v>590416245</c:v>
                </c:pt>
                <c:pt idx="10">
                  <c:v>611710075</c:v>
                </c:pt>
                <c:pt idx="11">
                  <c:v>643210977</c:v>
                </c:pt>
                <c:pt idx="12">
                  <c:v>681426619</c:v>
                </c:pt>
                <c:pt idx="13">
                  <c:v>717001449</c:v>
                </c:pt>
                <c:pt idx="14">
                  <c:v>764078707</c:v>
                </c:pt>
                <c:pt idx="15">
                  <c:v>797415847</c:v>
                </c:pt>
                <c:pt idx="16">
                  <c:v>836664338</c:v>
                </c:pt>
                <c:pt idx="17">
                  <c:v>863037030</c:v>
                </c:pt>
                <c:pt idx="18">
                  <c:v>996833645</c:v>
                </c:pt>
                <c:pt idx="19">
                  <c:v>1138972300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A2-4ECC-A253-13FC0DC3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19935"/>
        <c:axId val="654016607"/>
      </c:areaChart>
      <c:barChart>
        <c:barDir val="col"/>
        <c:grouping val="stacked"/>
        <c:varyColors val="0"/>
        <c:ser>
          <c:idx val="0"/>
          <c:order val="0"/>
          <c:tx>
            <c:v>Recurring Appropriations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EIA!$B$6:$B$44</c15:sqref>
                  </c15:fullRef>
                </c:ext>
              </c:extLst>
              <c:f>EIA!$B$24:$B$44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EIA!$C$6:$C$44</c15:sqref>
                  </c15:fullRef>
                </c:ext>
              </c:extLst>
              <c:f>EIA!$C$24:$C$44</c:f>
              <c:numCache>
                <c:formatCode>#,##0_);\(#,##0\)</c:formatCode>
                <c:ptCount val="21"/>
                <c:pt idx="0">
                  <c:v>543282467</c:v>
                </c:pt>
                <c:pt idx="1">
                  <c:v>543187398</c:v>
                </c:pt>
                <c:pt idx="2">
                  <c:v>551502240</c:v>
                </c:pt>
                <c:pt idx="3">
                  <c:v>625948389</c:v>
                </c:pt>
                <c:pt idx="4">
                  <c:v>653416646</c:v>
                </c:pt>
                <c:pt idx="5">
                  <c:v>690236203</c:v>
                </c:pt>
                <c:pt idx="6">
                  <c:v>644714375</c:v>
                </c:pt>
                <c:pt idx="7">
                  <c:v>532044107</c:v>
                </c:pt>
                <c:pt idx="8">
                  <c:v>522234107</c:v>
                </c:pt>
                <c:pt idx="9">
                  <c:v>562649344</c:v>
                </c:pt>
                <c:pt idx="10">
                  <c:v>616727053</c:v>
                </c:pt>
                <c:pt idx="11">
                  <c:v>627969251</c:v>
                </c:pt>
                <c:pt idx="12">
                  <c:v>647596267</c:v>
                </c:pt>
                <c:pt idx="13">
                  <c:v>682698250</c:v>
                </c:pt>
                <c:pt idx="14">
                  <c:v>751585000</c:v>
                </c:pt>
                <c:pt idx="15">
                  <c:v>797502000</c:v>
                </c:pt>
                <c:pt idx="16">
                  <c:v>836987000</c:v>
                </c:pt>
                <c:pt idx="17">
                  <c:v>861235000</c:v>
                </c:pt>
                <c:pt idx="18">
                  <c:v>861235000</c:v>
                </c:pt>
                <c:pt idx="19">
                  <c:v>894400000</c:v>
                </c:pt>
                <c:pt idx="20">
                  <c:v>1004596000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2-4ECC-A253-13FC0DC3B38A}"/>
            </c:ext>
          </c:extLst>
        </c:ser>
        <c:ser>
          <c:idx val="1"/>
          <c:order val="1"/>
          <c:tx>
            <c:v>Non-recurring Appropriations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EIA!$B$6:$B$44</c15:sqref>
                  </c15:fullRef>
                </c:ext>
              </c:extLst>
              <c:f>EIA!$B$24:$B$44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EIA!$D$6:$D$44</c15:sqref>
                  </c15:fullRef>
                </c:ext>
              </c:extLst>
              <c:f>EIA!$D$24:$D$44</c:f>
              <c:numCache>
                <c:formatCode>_(* #,##0_);_(* \(#,##0\);_(* "-"_);_(@_)</c:formatCode>
                <c:ptCount val="21"/>
                <c:pt idx="0" formatCode="_(* #,##0.00_);_(* \(#,##0.00\);_(* &quot;-&quot;??_);_(@_)">
                  <c:v>0</c:v>
                </c:pt>
                <c:pt idx="1" formatCode="_(* #,##0.00_);_(* \(#,##0.00\);_(* &quot;-&quot;??_);_(@_)">
                  <c:v>0</c:v>
                </c:pt>
                <c:pt idx="2" formatCode="_(* #,##0.00_);_(* \(#,##0.00\);_(* &quot;-&quot;??_);_(@_)">
                  <c:v>0</c:v>
                </c:pt>
                <c:pt idx="3" formatCode="_(* #,##0.00_);_(* \(#,##0.00\);_(* &quot;-&quot;??_);_(@_)">
                  <c:v>0</c:v>
                </c:pt>
                <c:pt idx="4" formatCode="_(* #,##0.00_);_(* \(#,##0.00\);_(* &quot;-&quot;??_);_(@_)">
                  <c:v>0</c:v>
                </c:pt>
                <c:pt idx="5" formatCode="_(* #,##0.00_);_(* \(#,##0.00\);_(* &quot;-&quot;??_);_(@_)">
                  <c:v>0</c:v>
                </c:pt>
                <c:pt idx="6" formatCode="_(* #,##0.00_);_(* \(#,##0.00\);_(* &quot;-&quot;??_);_(@_)">
                  <c:v>0</c:v>
                </c:pt>
                <c:pt idx="7" formatCode="_(* #,##0.00_);_(* \(#,##0.00\);_(* &quot;-&quot;??_);_(@_)">
                  <c:v>0</c:v>
                </c:pt>
                <c:pt idx="8" formatCode="_(* #,##0.00_);_(* \(#,##0.00\);_(* &quot;-&quot;??_);_(@_)">
                  <c:v>0</c:v>
                </c:pt>
                <c:pt idx="9" formatCode="#,##0_);\(#,##0\)">
                  <c:v>35117935</c:v>
                </c:pt>
                <c:pt idx="10" formatCode="#,##0_);\(#,##0\)">
                  <c:v>27790414</c:v>
                </c:pt>
                <c:pt idx="11" formatCode="#,##0_);\(#,##0\)">
                  <c:v>8590000</c:v>
                </c:pt>
                <c:pt idx="12" formatCode="_(* #,##0.00_);_(* \(#,##0.00\);_(* &quot;-&quot;??_);_(@_)">
                  <c:v>0</c:v>
                </c:pt>
                <c:pt idx="13" formatCode="#,##0_);\(#,##0\)">
                  <c:v>21500000</c:v>
                </c:pt>
                <c:pt idx="14" formatCode="_(* #,##0.00_);_(* \(#,##0.00\);_(* &quot;-&quot;??_);_(@_)">
                  <c:v>0</c:v>
                </c:pt>
                <c:pt idx="15" formatCode="_(* #,##0.00_);_(* \(#,##0.00\);_(* &quot;-&quot;??_);_(@_)">
                  <c:v>0</c:v>
                </c:pt>
                <c:pt idx="16" formatCode="_(* #,##0.00_);_(* \(#,##0.00\);_(* &quot;-&quot;??_);_(@_)">
                  <c:v>0</c:v>
                </c:pt>
                <c:pt idx="17" formatCode="_(* #,##0.00_);_(* \(#,##0.00\);_(* &quot;-&quot;??_);_(@_)">
                  <c:v>0</c:v>
                </c:pt>
                <c:pt idx="18" formatCode="_(* #,##0.00_);_(* \(#,##0.00\);_(* &quot;-&quot;??_);_(@_)">
                  <c:v>0</c:v>
                </c:pt>
                <c:pt idx="19" formatCode="#,##0_);\(#,##0\)">
                  <c:v>92885024</c:v>
                </c:pt>
                <c:pt idx="20" formatCode="#,##0_);\(#,##0\)">
                  <c:v>160420001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2-4ECC-A253-13FC0DC3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54019935"/>
        <c:axId val="654016607"/>
      </c:barChart>
      <c:catAx>
        <c:axId val="65401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016607"/>
        <c:crosses val="autoZero"/>
        <c:auto val="1"/>
        <c:lblAlgn val="ctr"/>
        <c:lblOffset val="100"/>
        <c:noMultiLvlLbl val="0"/>
      </c:catAx>
      <c:valAx>
        <c:axId val="65401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out"/>
        <c:minorTickMark val="in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019935"/>
        <c:crosses val="autoZero"/>
        <c:crossBetween val="between"/>
        <c:dispUnits>
          <c:builtInUnit val="millions"/>
        </c:dispUnits>
      </c:valAx>
      <c:spPr>
        <a:noFill/>
        <a:ln>
          <a:solidFill>
            <a:schemeClr val="accent3">
              <a:lumMod val="40000"/>
              <a:lumOff val="6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42576470842118"/>
          <c:y val="0.92389679666883984"/>
          <c:w val="0.5714847568948801"/>
          <c:h val="5.5851386744835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EDUCATION FINANCE ACT</a:t>
            </a:r>
          </a:p>
          <a:p>
            <a:pPr>
              <a:defRPr/>
            </a:pPr>
            <a:r>
              <a:rPr lang="en-US"/>
              <a:t>Student Counts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910763504424298E-2"/>
          <c:y val="0.11540932292972148"/>
          <c:w val="0.81045377221457182"/>
          <c:h val="0.72850520974879573"/>
        </c:manualLayout>
      </c:layout>
      <c:lineChart>
        <c:grouping val="standard"/>
        <c:varyColors val="0"/>
        <c:ser>
          <c:idx val="0"/>
          <c:order val="0"/>
          <c:tx>
            <c:v>Average Daily Membership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EFA!$B$30:$B$49</c:f>
              <c:strCache>
                <c:ptCount val="20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</c:strCache>
            </c:strRef>
          </c:cat>
          <c:val>
            <c:numRef>
              <c:f>EFA!$E$30:$E$49</c:f>
              <c:numCache>
                <c:formatCode>_(* #,##0_);_(* \(#,##0\);_(* "-"_);_(@_)</c:formatCode>
                <c:ptCount val="20"/>
                <c:pt idx="0">
                  <c:v>656897.52000000014</c:v>
                </c:pt>
                <c:pt idx="1">
                  <c:v>661375.91000000015</c:v>
                </c:pt>
                <c:pt idx="2">
                  <c:v>665123.52000000014</c:v>
                </c:pt>
                <c:pt idx="3">
                  <c:v>672559.80999999959</c:v>
                </c:pt>
                <c:pt idx="4">
                  <c:v>679328.24000000011</c:v>
                </c:pt>
                <c:pt idx="5">
                  <c:v>683364.53000000026</c:v>
                </c:pt>
                <c:pt idx="6">
                  <c:v>689018.49000000022</c:v>
                </c:pt>
                <c:pt idx="7">
                  <c:v>693891.18000000028</c:v>
                </c:pt>
                <c:pt idx="8">
                  <c:v>696277.19999999984</c:v>
                </c:pt>
                <c:pt idx="9">
                  <c:v>701070.64999999979</c:v>
                </c:pt>
                <c:pt idx="10">
                  <c:v>708672.88000000012</c:v>
                </c:pt>
                <c:pt idx="11">
                  <c:v>718336.75</c:v>
                </c:pt>
                <c:pt idx="12">
                  <c:v>729679.18000000028</c:v>
                </c:pt>
                <c:pt idx="13">
                  <c:v>736467.41399999999</c:v>
                </c:pt>
                <c:pt idx="14">
                  <c:v>742438.91</c:v>
                </c:pt>
                <c:pt idx="15">
                  <c:v>747259.01</c:v>
                </c:pt>
                <c:pt idx="16">
                  <c:v>750304.94</c:v>
                </c:pt>
                <c:pt idx="17">
                  <c:v>754716.90999999992</c:v>
                </c:pt>
                <c:pt idx="18">
                  <c:v>742727.39000000025</c:v>
                </c:pt>
                <c:pt idx="19">
                  <c:v>752210.74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E0-4832-BBC7-192B0EE01225}"/>
            </c:ext>
          </c:extLst>
        </c:ser>
        <c:ser>
          <c:idx val="1"/>
          <c:order val="1"/>
          <c:tx>
            <c:v>Weighted Pupil Units</c:v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EFA!$B$30:$B$49</c:f>
              <c:strCache>
                <c:ptCount val="20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</c:strCache>
            </c:strRef>
          </c:cat>
          <c:val>
            <c:numRef>
              <c:f>EFA!$F$30:$F$49</c:f>
              <c:numCache>
                <c:formatCode>_(* #,##0_);_(* \(#,##0\);_(* "-"_);_(@_)</c:formatCode>
                <c:ptCount val="20"/>
                <c:pt idx="0">
                  <c:v>829298</c:v>
                </c:pt>
                <c:pt idx="1">
                  <c:v>836085.28</c:v>
                </c:pt>
                <c:pt idx="2">
                  <c:v>839966.59</c:v>
                </c:pt>
                <c:pt idx="3">
                  <c:v>849620</c:v>
                </c:pt>
                <c:pt idx="4">
                  <c:v>857199</c:v>
                </c:pt>
                <c:pt idx="5">
                  <c:v>860339.23</c:v>
                </c:pt>
                <c:pt idx="6">
                  <c:v>866149.62</c:v>
                </c:pt>
                <c:pt idx="7">
                  <c:v>870445</c:v>
                </c:pt>
                <c:pt idx="8">
                  <c:v>871884.57</c:v>
                </c:pt>
                <c:pt idx="9">
                  <c:v>877071.58</c:v>
                </c:pt>
                <c:pt idx="10">
                  <c:v>886909</c:v>
                </c:pt>
                <c:pt idx="11">
                  <c:v>903487.91</c:v>
                </c:pt>
                <c:pt idx="12">
                  <c:v>989735.75</c:v>
                </c:pt>
                <c:pt idx="13">
                  <c:v>996028.97</c:v>
                </c:pt>
                <c:pt idx="14">
                  <c:v>1023844.41</c:v>
                </c:pt>
                <c:pt idx="15">
                  <c:v>1034621.5800000001</c:v>
                </c:pt>
                <c:pt idx="16">
                  <c:v>1030810.22</c:v>
                </c:pt>
                <c:pt idx="17">
                  <c:v>1035796.0599999999</c:v>
                </c:pt>
                <c:pt idx="18">
                  <c:v>1020622.86</c:v>
                </c:pt>
                <c:pt idx="19">
                  <c:v>1031074.02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E0-4832-BBC7-192B0EE0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239952"/>
        <c:axId val="855233712"/>
      </c:lineChart>
      <c:catAx>
        <c:axId val="855239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accent3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233712"/>
        <c:crosses val="autoZero"/>
        <c:auto val="1"/>
        <c:lblAlgn val="ctr"/>
        <c:lblOffset val="100"/>
        <c:noMultiLvlLbl val="0"/>
      </c:catAx>
      <c:valAx>
        <c:axId val="8552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in"/>
        <c:tickLblPos val="nextTo"/>
        <c:spPr>
          <a:noFill/>
          <a:ln>
            <a:solidFill>
              <a:schemeClr val="accent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239952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accent3"/>
          </a:solidFill>
        </a:ln>
        <a:effectLst/>
      </c:spPr>
    </c:plotArea>
    <c:legend>
      <c:legendPos val="b"/>
      <c:layout>
        <c:manualLayout>
          <c:xMode val="edge"/>
          <c:yMode val="edge"/>
          <c:x val="0.21799779745418199"/>
          <c:y val="0.92721282291206208"/>
          <c:w val="0.56400440509163596"/>
          <c:h val="5.26149763818473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3"/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EDUCATION FINANCE ACT</a:t>
            </a:r>
          </a:p>
          <a:p>
            <a:pPr>
              <a:defRPr/>
            </a:pPr>
            <a:r>
              <a:rPr lang="en-US"/>
              <a:t>Expenditures and Base Student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910763504424298E-2"/>
          <c:y val="0.11540932292972148"/>
          <c:w val="0.81045377221457182"/>
          <c:h val="0.72850520974879573"/>
        </c:manualLayout>
      </c:layout>
      <c:areaChart>
        <c:grouping val="stacked"/>
        <c:varyColors val="0"/>
        <c:ser>
          <c:idx val="0"/>
          <c:order val="1"/>
          <c:tx>
            <c:v>Expenditures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f>EFA!$B$30:$B$49</c:f>
              <c:strCache>
                <c:ptCount val="20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</c:strCache>
            </c:strRef>
          </c:cat>
          <c:val>
            <c:numRef>
              <c:f>EFA!$G$30:$G$49</c:f>
              <c:numCache>
                <c:formatCode>_(* #,##0_);_(* \(#,##0\);_(* "-"_);_(@_)</c:formatCode>
                <c:ptCount val="20"/>
                <c:pt idx="0">
                  <c:v>1033548770</c:v>
                </c:pt>
                <c:pt idx="1">
                  <c:v>1027089281</c:v>
                </c:pt>
                <c:pt idx="2">
                  <c:v>1078998156</c:v>
                </c:pt>
                <c:pt idx="3">
                  <c:v>1367973500</c:v>
                </c:pt>
                <c:pt idx="4">
                  <c:v>1426544209</c:v>
                </c:pt>
                <c:pt idx="5">
                  <c:v>1506691472</c:v>
                </c:pt>
                <c:pt idx="6">
                  <c:v>1339202159</c:v>
                </c:pt>
                <c:pt idx="7">
                  <c:v>1088894001</c:v>
                </c:pt>
                <c:pt idx="8">
                  <c:v>1004394001</c:v>
                </c:pt>
                <c:pt idx="9">
                  <c:v>1165812946</c:v>
                </c:pt>
                <c:pt idx="10">
                  <c:v>1262729814</c:v>
                </c:pt>
                <c:pt idx="11">
                  <c:v>1335915144</c:v>
                </c:pt>
                <c:pt idx="12">
                  <c:v>1470764278</c:v>
                </c:pt>
                <c:pt idx="13">
                  <c:v>1548037030</c:v>
                </c:pt>
                <c:pt idx="14">
                  <c:v>1705085541</c:v>
                </c:pt>
                <c:pt idx="15">
                  <c:v>1776902167</c:v>
                </c:pt>
                <c:pt idx="16">
                  <c:v>1822608440</c:v>
                </c:pt>
                <c:pt idx="17">
                  <c:v>1836709727</c:v>
                </c:pt>
                <c:pt idx="18">
                  <c:v>1817223472.8099999</c:v>
                </c:pt>
                <c:pt idx="19">
                  <c:v>1858096266.01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B-4812-8CE1-50AF56D30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239952"/>
        <c:axId val="855233712"/>
      </c:areaChart>
      <c:lineChart>
        <c:grouping val="standard"/>
        <c:varyColors val="0"/>
        <c:ser>
          <c:idx val="2"/>
          <c:order val="0"/>
          <c:tx>
            <c:v>Base Student Cost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EFA!$B$30:$B$49</c:f>
              <c:strCache>
                <c:ptCount val="20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</c:strCache>
            </c:strRef>
          </c:cat>
          <c:val>
            <c:numRef>
              <c:f>EFA!$C$30:$C$49</c:f>
              <c:numCache>
                <c:formatCode>#,##0_);\(#,##0\)</c:formatCode>
                <c:ptCount val="20"/>
                <c:pt idx="0">
                  <c:v>2033</c:v>
                </c:pt>
                <c:pt idx="1">
                  <c:v>1777</c:v>
                </c:pt>
                <c:pt idx="2">
                  <c:v>1852</c:v>
                </c:pt>
                <c:pt idx="3">
                  <c:v>2290</c:v>
                </c:pt>
                <c:pt idx="4">
                  <c:v>2367</c:v>
                </c:pt>
                <c:pt idx="5">
                  <c:v>2476</c:v>
                </c:pt>
                <c:pt idx="6">
                  <c:v>2578</c:v>
                </c:pt>
                <c:pt idx="7">
                  <c:v>2334</c:v>
                </c:pt>
                <c:pt idx="8">
                  <c:v>1930</c:v>
                </c:pt>
                <c:pt idx="9">
                  <c:v>1880</c:v>
                </c:pt>
                <c:pt idx="10">
                  <c:v>2012</c:v>
                </c:pt>
                <c:pt idx="11">
                  <c:v>2101</c:v>
                </c:pt>
                <c:pt idx="12">
                  <c:v>2120</c:v>
                </c:pt>
                <c:pt idx="13">
                  <c:v>2220</c:v>
                </c:pt>
                <c:pt idx="14">
                  <c:v>2350</c:v>
                </c:pt>
                <c:pt idx="15">
                  <c:v>2425</c:v>
                </c:pt>
                <c:pt idx="16">
                  <c:v>2485</c:v>
                </c:pt>
                <c:pt idx="17">
                  <c:v>2489</c:v>
                </c:pt>
                <c:pt idx="18">
                  <c:v>2489</c:v>
                </c:pt>
                <c:pt idx="19">
                  <c:v>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D-4095-AE0C-0BCC1DB8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004671"/>
        <c:axId val="433012159"/>
      </c:lineChart>
      <c:catAx>
        <c:axId val="8552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233712"/>
        <c:crosses val="autoZero"/>
        <c:auto val="1"/>
        <c:lblAlgn val="ctr"/>
        <c:lblOffset val="100"/>
        <c:noMultiLvlLbl val="0"/>
      </c:catAx>
      <c:valAx>
        <c:axId val="8552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in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239952"/>
        <c:crosses val="autoZero"/>
        <c:crossBetween val="between"/>
        <c:dispUnits>
          <c:builtInUnit val="millions"/>
        </c:dispUnits>
      </c:valAx>
      <c:valAx>
        <c:axId val="433012159"/>
        <c:scaling>
          <c:orientation val="minMax"/>
        </c:scaling>
        <c:delete val="0"/>
        <c:axPos val="r"/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004671"/>
        <c:crosses val="max"/>
        <c:crossBetween val="between"/>
      </c:valAx>
      <c:catAx>
        <c:axId val="4330046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012159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accent3">
              <a:lumMod val="40000"/>
              <a:lumOff val="6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602501640711635E-2"/>
          <c:y val="0.92519560284145297"/>
          <c:w val="0.81194465779212177"/>
          <c:h val="5.0609307767148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TEACHER SALARY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152715504579158E-2"/>
          <c:y val="8.4879696648222078E-2"/>
          <c:w val="0.91674732970667538"/>
          <c:h val="0.75695103063267799"/>
        </c:manualLayout>
      </c:layout>
      <c:lineChart>
        <c:grouping val="standard"/>
        <c:varyColors val="0"/>
        <c:ser>
          <c:idx val="2"/>
          <c:order val="0"/>
          <c:tx>
            <c:v>State Minimum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'Teacher Salary'!$B$29:$B$49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('Teacher Salary'!$D$49,'Teacher Salary'!$D$49,'Teacher Salary'!$D$49,'Teacher Salary'!$D$49,'Teacher Salary'!$C$33:$C$49)</c:f>
              <c:numCache>
                <c:formatCode>#,##0_);\(#,##0\)</c:formatCode>
                <c:ptCount val="21"/>
                <c:pt idx="4">
                  <c:v>26975</c:v>
                </c:pt>
                <c:pt idx="5">
                  <c:v>27869</c:v>
                </c:pt>
                <c:pt idx="6">
                  <c:v>28943</c:v>
                </c:pt>
                <c:pt idx="7">
                  <c:v>28943</c:v>
                </c:pt>
                <c:pt idx="8">
                  <c:v>28943</c:v>
                </c:pt>
                <c:pt idx="9">
                  <c:v>28943</c:v>
                </c:pt>
                <c:pt idx="10">
                  <c:v>29523</c:v>
                </c:pt>
                <c:pt idx="11">
                  <c:v>29523</c:v>
                </c:pt>
                <c:pt idx="12">
                  <c:v>29523</c:v>
                </c:pt>
                <c:pt idx="13">
                  <c:v>29523</c:v>
                </c:pt>
                <c:pt idx="14">
                  <c:v>30113</c:v>
                </c:pt>
                <c:pt idx="15">
                  <c:v>30113</c:v>
                </c:pt>
                <c:pt idx="16">
                  <c:v>32000</c:v>
                </c:pt>
                <c:pt idx="17">
                  <c:v>35000</c:v>
                </c:pt>
                <c:pt idx="18">
                  <c:v>35000</c:v>
                </c:pt>
                <c:pt idx="19">
                  <c:v>36000</c:v>
                </c:pt>
                <c:pt idx="20">
                  <c:v>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8-4FDD-B2DB-45FD0A7C9511}"/>
            </c:ext>
          </c:extLst>
        </c:ser>
        <c:ser>
          <c:idx val="0"/>
          <c:order val="1"/>
          <c:tx>
            <c:v>South Carolina Average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'Teacher Salary'!$B$29:$B$49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'Teacher Salary'!$D$29:$D$49</c:f>
              <c:numCache>
                <c:formatCode>_(* #,##0_);_(* \(#,##0\);_(* "-"_);_(@_)</c:formatCode>
                <c:ptCount val="21"/>
                <c:pt idx="0">
                  <c:v>40124</c:v>
                </c:pt>
                <c:pt idx="1">
                  <c:v>41162</c:v>
                </c:pt>
                <c:pt idx="2">
                  <c:v>42189</c:v>
                </c:pt>
                <c:pt idx="3">
                  <c:v>43011</c:v>
                </c:pt>
                <c:pt idx="4">
                  <c:v>44336</c:v>
                </c:pt>
                <c:pt idx="5">
                  <c:v>45758</c:v>
                </c:pt>
                <c:pt idx="6">
                  <c:v>47421</c:v>
                </c:pt>
                <c:pt idx="7">
                  <c:v>47508</c:v>
                </c:pt>
                <c:pt idx="8">
                  <c:v>47050</c:v>
                </c:pt>
                <c:pt idx="9">
                  <c:v>47428</c:v>
                </c:pt>
                <c:pt idx="10">
                  <c:v>48375</c:v>
                </c:pt>
                <c:pt idx="11">
                  <c:v>48430</c:v>
                </c:pt>
                <c:pt idx="12">
                  <c:v>48561</c:v>
                </c:pt>
                <c:pt idx="13">
                  <c:v>48769</c:v>
                </c:pt>
                <c:pt idx="14">
                  <c:v>50050</c:v>
                </c:pt>
                <c:pt idx="15">
                  <c:v>50182</c:v>
                </c:pt>
                <c:pt idx="16">
                  <c:v>50882</c:v>
                </c:pt>
                <c:pt idx="17">
                  <c:v>53329</c:v>
                </c:pt>
                <c:pt idx="18">
                  <c:v>53185</c:v>
                </c:pt>
                <c:pt idx="19">
                  <c:v>54814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8-4FDD-B2DB-45FD0A7C9511}"/>
            </c:ext>
          </c:extLst>
        </c:ser>
        <c:ser>
          <c:idx val="1"/>
          <c:order val="2"/>
          <c:tx>
            <c:v>Southeastern Average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'Teacher Salary'!$B$29:$B$49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'Teacher Salary'!$E$29:$E$49</c:f>
              <c:numCache>
                <c:formatCode>_(* #,##0_);_(* \(#,##0\);_(* "-"_);_(@_)</c:formatCode>
                <c:ptCount val="21"/>
                <c:pt idx="0">
                  <c:v>39551</c:v>
                </c:pt>
                <c:pt idx="1">
                  <c:v>40659</c:v>
                </c:pt>
                <c:pt idx="2">
                  <c:v>41391</c:v>
                </c:pt>
                <c:pt idx="3">
                  <c:v>42437</c:v>
                </c:pt>
                <c:pt idx="4">
                  <c:v>43691</c:v>
                </c:pt>
                <c:pt idx="5">
                  <c:v>45179</c:v>
                </c:pt>
                <c:pt idx="6">
                  <c:v>47004</c:v>
                </c:pt>
                <c:pt idx="7">
                  <c:v>48172</c:v>
                </c:pt>
                <c:pt idx="8">
                  <c:v>48725</c:v>
                </c:pt>
                <c:pt idx="9">
                  <c:v>49007</c:v>
                </c:pt>
                <c:pt idx="10">
                  <c:v>49319</c:v>
                </c:pt>
                <c:pt idx="11">
                  <c:v>48858</c:v>
                </c:pt>
                <c:pt idx="12">
                  <c:v>48892</c:v>
                </c:pt>
                <c:pt idx="13">
                  <c:v>49796</c:v>
                </c:pt>
                <c:pt idx="14">
                  <c:v>51495</c:v>
                </c:pt>
                <c:pt idx="15">
                  <c:v>51966</c:v>
                </c:pt>
                <c:pt idx="16">
                  <c:v>52152</c:v>
                </c:pt>
                <c:pt idx="17">
                  <c:v>52830</c:v>
                </c:pt>
                <c:pt idx="18">
                  <c:v>52830</c:v>
                </c:pt>
                <c:pt idx="19">
                  <c:v>53426</c:v>
                </c:pt>
                <c:pt idx="20">
                  <c:v>55897.801112363646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8-4FDD-B2DB-45FD0A7C9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483648"/>
        <c:axId val="277487392"/>
      </c:lineChart>
      <c:catAx>
        <c:axId val="2774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487392"/>
        <c:crosses val="autoZero"/>
        <c:auto val="1"/>
        <c:lblAlgn val="ctr"/>
        <c:lblOffset val="100"/>
        <c:noMultiLvlLbl val="0"/>
      </c:catAx>
      <c:valAx>
        <c:axId val="27748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out"/>
        <c:minorTickMark val="in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483648"/>
        <c:crosses val="autoZero"/>
        <c:crossBetween val="between"/>
      </c:valAx>
      <c:spPr>
        <a:noFill/>
        <a:ln>
          <a:solidFill>
            <a:schemeClr val="accent3">
              <a:lumMod val="40000"/>
              <a:lumOff val="6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906483579717193"/>
          <c:y val="0.92519560284145297"/>
          <c:w val="0.56187032840565621"/>
          <c:h val="5.46321964524564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LOCAL SCHOOL DISTRICT</a:t>
            </a:r>
            <a:r>
              <a:rPr lang="en-US" sz="1800" baseline="0"/>
              <a:t> NON-RECURRING APPROPRIATIONS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22265165679139E-2"/>
          <c:y val="8.4879696648222078E-2"/>
          <c:w val="0.88967739355446329"/>
          <c:h val="0.76098547077389611"/>
        </c:manualLayout>
      </c:layout>
      <c:barChart>
        <c:barDir val="col"/>
        <c:grouping val="stacked"/>
        <c:varyColors val="0"/>
        <c:ser>
          <c:idx val="0"/>
          <c:order val="0"/>
          <c:tx>
            <c:v>Capital Reserve Fund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'K12 Suppl'!$B$32:$B$52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'K12 Suppl'!$C$32:$C$52</c:f>
              <c:numCache>
                <c:formatCode>_(* #,##0.00_);_(* \(#,##0.00\);_(*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_);\(#,##0\)">
                  <c:v>9134957</c:v>
                </c:pt>
                <c:pt idx="4" formatCode="#,##0_);\(#,##0\)">
                  <c:v>33978796</c:v>
                </c:pt>
                <c:pt idx="5" formatCode="#,##0_);\(#,##0\)">
                  <c:v>44141690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#,##0_);\(#,##0\)">
                  <c:v>160000</c:v>
                </c:pt>
                <c:pt idx="10">
                  <c:v>0</c:v>
                </c:pt>
                <c:pt idx="11" formatCode="#,##0_);\(#,##0\)">
                  <c:v>10500000</c:v>
                </c:pt>
                <c:pt idx="12" formatCode="#,##0_);\(#,##0\)">
                  <c:v>16500000</c:v>
                </c:pt>
                <c:pt idx="13" formatCode="#,##0_);\(#,##0\)">
                  <c:v>14210000</c:v>
                </c:pt>
                <c:pt idx="14" formatCode="#,##0_);\(#,##0\)">
                  <c:v>13191476</c:v>
                </c:pt>
                <c:pt idx="15">
                  <c:v>0</c:v>
                </c:pt>
                <c:pt idx="16" formatCode="#,##0_);\(#,##0\)">
                  <c:v>2472188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29-83EE-575B09E191C9}"/>
            </c:ext>
          </c:extLst>
        </c:ser>
        <c:ser>
          <c:idx val="1"/>
          <c:order val="1"/>
          <c:tx>
            <c:v>Supplemental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'K12 Suppl'!$B$32:$B$52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'K12 Suppl'!$D$32:$D$52</c:f>
              <c:numCache>
                <c:formatCode>#,##0_);\(#,##0\)</c:formatCode>
                <c:ptCount val="21"/>
                <c:pt idx="0">
                  <c:v>38675000</c:v>
                </c:pt>
                <c:pt idx="1">
                  <c:v>13453744</c:v>
                </c:pt>
                <c:pt idx="2" formatCode="_(* #,##0.00_);_(* \(#,##0.00\);_(* &quot;-&quot;??_);_(@_)">
                  <c:v>0</c:v>
                </c:pt>
                <c:pt idx="3">
                  <c:v>37570437</c:v>
                </c:pt>
                <c:pt idx="4">
                  <c:v>37554809</c:v>
                </c:pt>
                <c:pt idx="5">
                  <c:v>101226456</c:v>
                </c:pt>
                <c:pt idx="6">
                  <c:v>70299573</c:v>
                </c:pt>
                <c:pt idx="7">
                  <c:v>184922339</c:v>
                </c:pt>
                <c:pt idx="8">
                  <c:v>174430646</c:v>
                </c:pt>
                <c:pt idx="9">
                  <c:v>79174107</c:v>
                </c:pt>
                <c:pt idx="10">
                  <c:v>37452909</c:v>
                </c:pt>
                <c:pt idx="11">
                  <c:v>33401166</c:v>
                </c:pt>
                <c:pt idx="12">
                  <c:v>23061920</c:v>
                </c:pt>
                <c:pt idx="13">
                  <c:v>17783278</c:v>
                </c:pt>
                <c:pt idx="14">
                  <c:v>30486305</c:v>
                </c:pt>
                <c:pt idx="15" formatCode="_(* #,##0.00_);_(* \(#,##0.00\);_(* &quot;-&quot;??_);_(@_)">
                  <c:v>0</c:v>
                </c:pt>
                <c:pt idx="16">
                  <c:v>3197812</c:v>
                </c:pt>
                <c:pt idx="17">
                  <c:v>50710001</c:v>
                </c:pt>
                <c:pt idx="18" formatCode="_(* #,##0.00_);_(* \(#,##0.00\);_(* &quot;-&quot;??_);_(@_)">
                  <c:v>0</c:v>
                </c:pt>
                <c:pt idx="19">
                  <c:v>101607300</c:v>
                </c:pt>
                <c:pt idx="20">
                  <c:v>160420001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E-4929-83EE-575B09E191C9}"/>
            </c:ext>
          </c:extLst>
        </c:ser>
        <c:ser>
          <c:idx val="2"/>
          <c:order val="2"/>
          <c:tx>
            <c:v>"Barnwell" Revenue</c:v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'K12 Suppl'!$B$32:$B$52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'K12 Suppl'!$E$32:$E$52</c:f>
              <c:numCache>
                <c:formatCode>#,##0_);\(#,##0\)</c:formatCode>
                <c:ptCount val="21"/>
                <c:pt idx="0">
                  <c:v>21417211</c:v>
                </c:pt>
                <c:pt idx="1">
                  <c:v>18055777</c:v>
                </c:pt>
                <c:pt idx="2">
                  <c:v>10328074</c:v>
                </c:pt>
                <c:pt idx="3">
                  <c:v>8231049</c:v>
                </c:pt>
                <c:pt idx="4">
                  <c:v>13280313</c:v>
                </c:pt>
                <c:pt idx="5">
                  <c:v>1501602</c:v>
                </c:pt>
                <c:pt idx="6">
                  <c:v>1015395</c:v>
                </c:pt>
                <c:pt idx="7" formatCode="_(* #,##0.00_);_(* \(#,##0.00\);_(* &quot;-&quot;??_);_(@_)">
                  <c:v>0</c:v>
                </c:pt>
                <c:pt idx="8">
                  <c:v>1427030.49</c:v>
                </c:pt>
                <c:pt idx="9" formatCode="_(* #,##0.00_);_(* \(#,##0.00\);_(* &quot;-&quot;??_);_(@_)">
                  <c:v>0</c:v>
                </c:pt>
                <c:pt idx="10" formatCode="_(* #,##0.00_);_(* \(#,##0.00\);_(* &quot;-&quot;??_);_(@_)">
                  <c:v>0</c:v>
                </c:pt>
                <c:pt idx="11" formatCode="_(* #,##0.00_);_(* \(#,##0.00\);_(* &quot;-&quot;??_);_(@_)">
                  <c:v>0</c:v>
                </c:pt>
                <c:pt idx="12" formatCode="_(* #,##0.00_);_(* \(#,##0.00\);_(* &quot;-&quot;??_);_(@_)">
                  <c:v>0</c:v>
                </c:pt>
                <c:pt idx="13" formatCode="_(* #,##0.00_);_(* \(#,##0.00\);_(* &quot;-&quot;??_);_(@_)">
                  <c:v>0</c:v>
                </c:pt>
                <c:pt idx="14" formatCode="_(* #,##0.00_);_(* \(#,##0.00\);_(* &quot;-&quot;??_);_(@_)">
                  <c:v>0</c:v>
                </c:pt>
                <c:pt idx="15" formatCode="_(* #,##0.00_);_(* \(#,##0.00\);_(* &quot;-&quot;??_);_(@_)">
                  <c:v>0</c:v>
                </c:pt>
                <c:pt idx="16" formatCode="_(* #,##0.00_);_(* \(#,##0.00\);_(* &quot;-&quot;??_);_(@_)">
                  <c:v>0</c:v>
                </c:pt>
                <c:pt idx="17" formatCode="_(* #,##0.00_);_(* \(#,##0.00\);_(* &quot;-&quot;??_);_(@_)">
                  <c:v>0</c:v>
                </c:pt>
                <c:pt idx="18" formatCode="_(* #,##0.00_);_(* \(#,##0.00\);_(* &quot;-&quot;??_);_(@_)">
                  <c:v>0</c:v>
                </c:pt>
                <c:pt idx="19" formatCode="_(* #,##0.00_);_(* \(#,##0.00\);_(* &quot;-&quot;??_);_(@_)">
                  <c:v>0</c:v>
                </c:pt>
                <c:pt idx="20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E-4929-83EE-575B09E1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511552"/>
        <c:axId val="492788848"/>
      </c:barChart>
      <c:catAx>
        <c:axId val="2195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88848"/>
        <c:crosses val="autoZero"/>
        <c:auto val="1"/>
        <c:lblAlgn val="ctr"/>
        <c:lblOffset val="100"/>
        <c:noMultiLvlLbl val="0"/>
      </c:catAx>
      <c:valAx>
        <c:axId val="49278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in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511552"/>
        <c:crosses val="autoZero"/>
        <c:crossBetween val="between"/>
        <c:dispUnits>
          <c:builtInUnit val="millions"/>
        </c:dispUnits>
      </c:valAx>
      <c:spPr>
        <a:noFill/>
        <a:ln>
          <a:solidFill>
            <a:schemeClr val="accent3">
              <a:lumMod val="40000"/>
              <a:lumOff val="6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980794609407836"/>
          <c:y val="0.92519560284145297"/>
          <c:w val="0.5603839925652091"/>
          <c:h val="5.46321964524564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SCHOOL BUS PURCHASE</a:t>
            </a:r>
            <a:r>
              <a:rPr lang="en-US" sz="1800" baseline="0"/>
              <a:t> APPROPRIATIONS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967619498946822E-2"/>
          <c:y val="8.4879696648222078E-2"/>
          <c:w val="0.85343659124427529"/>
          <c:h val="0.76098547077389611"/>
        </c:manualLayout>
      </c:layout>
      <c:barChart>
        <c:barDir val="col"/>
        <c:grouping val="stacked"/>
        <c:varyColors val="0"/>
        <c:ser>
          <c:idx val="0"/>
          <c:order val="0"/>
          <c:tx>
            <c:v>General Funds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Buses!$B$15:$B$35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Buses!$C$15:$C$35</c:f>
              <c:numCache>
                <c:formatCode>#,##0</c:formatCode>
                <c:ptCount val="21"/>
                <c:pt idx="0">
                  <c:v>8261888</c:v>
                </c:pt>
                <c:pt idx="1">
                  <c:v>8261888</c:v>
                </c:pt>
                <c:pt idx="2">
                  <c:v>8261888</c:v>
                </c:pt>
                <c:pt idx="3">
                  <c:v>10676931</c:v>
                </c:pt>
                <c:pt idx="4">
                  <c:v>10676931</c:v>
                </c:pt>
                <c:pt idx="5">
                  <c:v>10676931</c:v>
                </c:pt>
                <c:pt idx="6">
                  <c:v>10676931</c:v>
                </c:pt>
                <c:pt idx="7">
                  <c:v>19377</c:v>
                </c:pt>
                <c:pt idx="8">
                  <c:v>15506</c:v>
                </c:pt>
                <c:pt idx="9">
                  <c:v>15506</c:v>
                </c:pt>
                <c:pt idx="10">
                  <c:v>15506</c:v>
                </c:pt>
                <c:pt idx="11">
                  <c:v>1015506</c:v>
                </c:pt>
                <c:pt idx="12">
                  <c:v>1015506</c:v>
                </c:pt>
                <c:pt idx="13">
                  <c:v>1015506</c:v>
                </c:pt>
                <c:pt idx="14">
                  <c:v>3015506</c:v>
                </c:pt>
                <c:pt idx="15">
                  <c:v>5015506</c:v>
                </c:pt>
                <c:pt idx="16">
                  <c:v>5015506</c:v>
                </c:pt>
                <c:pt idx="17">
                  <c:v>5015506</c:v>
                </c:pt>
                <c:pt idx="18">
                  <c:v>5015506</c:v>
                </c:pt>
                <c:pt idx="19">
                  <c:v>5015506</c:v>
                </c:pt>
                <c:pt idx="20">
                  <c:v>5015506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7-4D5C-87C7-DAA46C0D344B}"/>
            </c:ext>
          </c:extLst>
        </c:ser>
        <c:ser>
          <c:idx val="2"/>
          <c:order val="1"/>
          <c:tx>
            <c:v>Lottery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Buses!$B$15:$B$35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Buses!$E$15:$E$35</c:f>
              <c:numCache>
                <c:formatCode>#,##0</c:formatCode>
                <c:ptCount val="21"/>
                <c:pt idx="0">
                  <c:v>28692348</c:v>
                </c:pt>
                <c:pt idx="1">
                  <c:v>18092605</c:v>
                </c:pt>
                <c:pt idx="2">
                  <c:v>1715610</c:v>
                </c:pt>
                <c:pt idx="3">
                  <c:v>13166426</c:v>
                </c:pt>
                <c:pt idx="4" formatCode="_(* #,##0.00_);_(* \(#,##0.00\);_(* &quot;-&quot;??_);_(@_)">
                  <c:v>0</c:v>
                </c:pt>
                <c:pt idx="5" formatCode="_(* #,##0.00_);_(* \(#,##0.00\);_(* &quot;-&quot;??_);_(@_)">
                  <c:v>0</c:v>
                </c:pt>
                <c:pt idx="6" formatCode="_(* #,##0.00_);_(* \(#,##0.00\);_(* &quot;-&quot;??_);_(@_)">
                  <c:v>0</c:v>
                </c:pt>
                <c:pt idx="7" formatCode="_(* #,##0.00_);_(* \(#,##0.00\);_(* &quot;-&quot;??_);_(@_)">
                  <c:v>0</c:v>
                </c:pt>
                <c:pt idx="8" formatCode="_(* #,##0.00_);_(* \(#,##0.00\);_(* &quot;-&quot;??_);_(@_)">
                  <c:v>0</c:v>
                </c:pt>
                <c:pt idx="9">
                  <c:v>12350000</c:v>
                </c:pt>
                <c:pt idx="10">
                  <c:v>12467000</c:v>
                </c:pt>
                <c:pt idx="11">
                  <c:v>12010000</c:v>
                </c:pt>
                <c:pt idx="12">
                  <c:v>4571519</c:v>
                </c:pt>
                <c:pt idx="13">
                  <c:v>17295000</c:v>
                </c:pt>
                <c:pt idx="14">
                  <c:v>13100000</c:v>
                </c:pt>
                <c:pt idx="15">
                  <c:v>24719516</c:v>
                </c:pt>
                <c:pt idx="16">
                  <c:v>8341522</c:v>
                </c:pt>
                <c:pt idx="17">
                  <c:v>21764784</c:v>
                </c:pt>
                <c:pt idx="18">
                  <c:v>32504657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E7-4D5C-87C7-DAA46C0D344B}"/>
            </c:ext>
          </c:extLst>
        </c:ser>
        <c:ser>
          <c:idx val="3"/>
          <c:order val="2"/>
          <c:tx>
            <c:v>Capital Reserve Fund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Buses!$B$15:$B$35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Buses!$F$15:$F$35</c:f>
              <c:numCache>
                <c:formatCode>_(* #,##0.00_);_(* \(#,##0.00\);_(*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7584954</c:v>
                </c:pt>
                <c:pt idx="4" formatCode="#,##0">
                  <c:v>26123069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#,##0">
                  <c:v>10500000</c:v>
                </c:pt>
                <c:pt idx="12" formatCode="#,##0">
                  <c:v>14500000</c:v>
                </c:pt>
                <c:pt idx="13" formatCode="#,##0">
                  <c:v>12610000</c:v>
                </c:pt>
                <c:pt idx="14" formatCode="#,##0">
                  <c:v>3951785</c:v>
                </c:pt>
                <c:pt idx="15">
                  <c:v>0</c:v>
                </c:pt>
                <c:pt idx="16" formatCode="#,##0">
                  <c:v>2472188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E7-4D5C-87C7-DAA46C0D344B}"/>
            </c:ext>
          </c:extLst>
        </c:ser>
        <c:ser>
          <c:idx val="1"/>
          <c:order val="3"/>
          <c:tx>
            <c:v>Supplemental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Buses!$B$15:$B$35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Buses!$G$15:$G$35</c:f>
              <c:numCache>
                <c:formatCode>_(* #,##0.00_);_(* \(#,##0.00\);_(*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5000000</c:v>
                </c:pt>
                <c:pt idx="4">
                  <c:v>0</c:v>
                </c:pt>
                <c:pt idx="5" formatCode="#,##0">
                  <c:v>30546069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#,##0">
                  <c:v>3225424</c:v>
                </c:pt>
                <c:pt idx="15">
                  <c:v>0</c:v>
                </c:pt>
                <c:pt idx="16" formatCode="#,##0">
                  <c:v>2527812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E7-4D5C-87C7-DAA46C0D3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981968"/>
        <c:axId val="490987376"/>
      </c:barChart>
      <c:lineChart>
        <c:grouping val="standard"/>
        <c:varyColors val="0"/>
        <c:ser>
          <c:idx val="4"/>
          <c:order val="4"/>
          <c:tx>
            <c:v>Buses Purchased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Buses!$B$15:$B$35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Buses!$I$15:$I$35</c:f>
              <c:numCache>
                <c:formatCode>#,##0_);\(#,##0\)</c:formatCode>
                <c:ptCount val="21"/>
                <c:pt idx="0">
                  <c:v>353</c:v>
                </c:pt>
                <c:pt idx="1">
                  <c:v>36</c:v>
                </c:pt>
                <c:pt idx="2">
                  <c:v>73</c:v>
                </c:pt>
                <c:pt idx="3">
                  <c:v>86</c:v>
                </c:pt>
                <c:pt idx="4">
                  <c:v>710</c:v>
                </c:pt>
                <c:pt idx="5">
                  <c:v>529</c:v>
                </c:pt>
                <c:pt idx="6" formatCode="_(* #,##0.00_);_(* \(#,##0.00\);_(* &quot;-&quot;??_);_(@_)">
                  <c:v>0</c:v>
                </c:pt>
                <c:pt idx="7">
                  <c:v>2</c:v>
                </c:pt>
                <c:pt idx="8">
                  <c:v>2</c:v>
                </c:pt>
                <c:pt idx="9" formatCode="_(* #,##0.00_);_(* \(#,##0.00\);_(* &quot;-&quot;??_);_(@_)">
                  <c:v>0</c:v>
                </c:pt>
                <c:pt idx="10">
                  <c:v>342</c:v>
                </c:pt>
                <c:pt idx="11">
                  <c:v>241</c:v>
                </c:pt>
                <c:pt idx="12">
                  <c:v>298</c:v>
                </c:pt>
                <c:pt idx="13" formatCode="_(* #,##0.00_);_(* \(#,##0.00\);_(* &quot;-&quot;??_);_(@_)">
                  <c:v>0</c:v>
                </c:pt>
                <c:pt idx="14">
                  <c:v>1086</c:v>
                </c:pt>
                <c:pt idx="15">
                  <c:v>915</c:v>
                </c:pt>
                <c:pt idx="16" formatCode="_(* #,##0.00_);_(* \(#,##0.00\);_(* &quot;-&quot;??_);_(@_)">
                  <c:v>0</c:v>
                </c:pt>
                <c:pt idx="17">
                  <c:v>385</c:v>
                </c:pt>
                <c:pt idx="18">
                  <c:v>283</c:v>
                </c:pt>
                <c:pt idx="19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E7-4D5C-87C7-DAA46C0D3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974480"/>
        <c:axId val="490979888"/>
      </c:lineChart>
      <c:catAx>
        <c:axId val="49098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987376"/>
        <c:crosses val="autoZero"/>
        <c:auto val="1"/>
        <c:lblAlgn val="ctr"/>
        <c:lblOffset val="100"/>
        <c:noMultiLvlLbl val="0"/>
      </c:catAx>
      <c:valAx>
        <c:axId val="49098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in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981968"/>
        <c:crosses val="autoZero"/>
        <c:crossBetween val="between"/>
        <c:dispUnits>
          <c:builtInUnit val="millions"/>
        </c:dispUnits>
      </c:valAx>
      <c:valAx>
        <c:axId val="4909798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Buses Purchased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out"/>
        <c:minorTickMark val="in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974480"/>
        <c:crosses val="max"/>
        <c:crossBetween val="between"/>
      </c:valAx>
      <c:catAx>
        <c:axId val="490974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097988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accent3">
              <a:lumMod val="40000"/>
              <a:lumOff val="6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345963596123703"/>
          <c:y val="0.92519560284145297"/>
          <c:w val="0.733080728077526"/>
          <c:h val="5.46321964524564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INSTRUCTIONAL MATERIALS</a:t>
            </a:r>
            <a:r>
              <a:rPr lang="en-US" sz="1800" baseline="0"/>
              <a:t> APPROPRIATIONS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490633410217404E-2"/>
          <c:y val="8.4879696648222078E-2"/>
          <c:w val="0.90299104706554001"/>
          <c:h val="0.76098547077389611"/>
        </c:manualLayout>
      </c:layout>
      <c:barChart>
        <c:barDir val="col"/>
        <c:grouping val="stacked"/>
        <c:varyColors val="0"/>
        <c:ser>
          <c:idx val="0"/>
          <c:order val="0"/>
          <c:tx>
            <c:v>General Funds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'Instruc Materials'!$B$15:$B$35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'Instruc Materials'!$C$15:$C$35</c:f>
              <c:numCache>
                <c:formatCode>_(* #,##0_);_(* \(#,##0\);_(* "-"_);_(@_)</c:formatCode>
                <c:ptCount val="21"/>
                <c:pt idx="0">
                  <c:v>40458436</c:v>
                </c:pt>
                <c:pt idx="1">
                  <c:v>37973472</c:v>
                </c:pt>
                <c:pt idx="2">
                  <c:v>37498804</c:v>
                </c:pt>
                <c:pt idx="3">
                  <c:v>37498804</c:v>
                </c:pt>
                <c:pt idx="4">
                  <c:v>26498804</c:v>
                </c:pt>
                <c:pt idx="5">
                  <c:v>26498804</c:v>
                </c:pt>
                <c:pt idx="6">
                  <c:v>23895571</c:v>
                </c:pt>
                <c:pt idx="7">
                  <c:v>22480684</c:v>
                </c:pt>
                <c:pt idx="8">
                  <c:v>20888583</c:v>
                </c:pt>
                <c:pt idx="9">
                  <c:v>20888583</c:v>
                </c:pt>
                <c:pt idx="10" formatCode="_(* #,##0.00_);_(* \(#,##0.00\);_(* &quot;-&quot;??_);_(@_)">
                  <c:v>0</c:v>
                </c:pt>
                <c:pt idx="11" formatCode="_(* #,##0.00_);_(* \(#,##0.00\);_(* &quot;-&quot;??_);_(@_)">
                  <c:v>0</c:v>
                </c:pt>
                <c:pt idx="12" formatCode="_(* #,##0.00_);_(* \(#,##0.00\);_(* &quot;-&quot;??_);_(@_)">
                  <c:v>0</c:v>
                </c:pt>
                <c:pt idx="13" formatCode="_(* #,##0.00_);_(* \(#,##0.00\);_(* &quot;-&quot;??_);_(@_)">
                  <c:v>0</c:v>
                </c:pt>
                <c:pt idx="14" formatCode="_(* #,##0.00_);_(* \(#,##0.00\);_(* &quot;-&quot;??_);_(@_)">
                  <c:v>0</c:v>
                </c:pt>
                <c:pt idx="15" formatCode="_(* #,##0.00_);_(* \(#,##0.00\);_(* &quot;-&quot;??_);_(@_)">
                  <c:v>0</c:v>
                </c:pt>
                <c:pt idx="16" formatCode="_(* #,##0.00_);_(* \(#,##0.00\);_(* &quot;-&quot;??_);_(@_)">
                  <c:v>0</c:v>
                </c:pt>
                <c:pt idx="17" formatCode="_(* #,##0.00_);_(* \(#,##0.00\);_(* &quot;-&quot;??_);_(@_)">
                  <c:v>0</c:v>
                </c:pt>
                <c:pt idx="18" formatCode="_(* #,##0.00_);_(* \(#,##0.00\);_(* &quot;-&quot;??_);_(@_)">
                  <c:v>0</c:v>
                </c:pt>
                <c:pt idx="19" formatCode="_(* #,##0.00_);_(* \(#,##0.00\);_(* &quot;-&quot;??_);_(@_)">
                  <c:v>0</c:v>
                </c:pt>
                <c:pt idx="20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D-4CA0-844E-C01A0D603E79}"/>
            </c:ext>
          </c:extLst>
        </c:ser>
        <c:ser>
          <c:idx val="1"/>
          <c:order val="1"/>
          <c:tx>
            <c:v>EIA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'Instruc Materials'!$B$15:$B$35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'Instruc Materials'!$D$15:$D$35</c:f>
              <c:numCache>
                <c:formatCode>_(* #,##0.00_);_(* \(#,##0.00\);_(*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12278783</c:v>
                </c:pt>
                <c:pt idx="4" formatCode="_(* #,##0_);_(* \(#,##0\);_(* &quot;-&quot;_);_(@_)">
                  <c:v>23278783</c:v>
                </c:pt>
                <c:pt idx="5" formatCode="_(* #,##0_);_(* \(#,##0\);_(* &quot;-&quot;_);_(@_)">
                  <c:v>23278783</c:v>
                </c:pt>
                <c:pt idx="6" formatCode="_(* #,##0_);_(* \(#,##0\);_(* &quot;-&quot;_);_(@_)">
                  <c:v>19562092</c:v>
                </c:pt>
                <c:pt idx="7" formatCode="_(* #,##0_);_(* \(#,##0\);_(* &quot;-&quot;_);_(@_)">
                  <c:v>17304366</c:v>
                </c:pt>
                <c:pt idx="8" formatCode="_(* #,##0_);_(* \(#,##0\);_(* &quot;-&quot;_);_(@_)">
                  <c:v>10761587</c:v>
                </c:pt>
                <c:pt idx="9" formatCode="_(* #,##0_);_(* \(#,##0\);_(* &quot;-&quot;_);_(@_)">
                  <c:v>13761587</c:v>
                </c:pt>
                <c:pt idx="10" formatCode="_(* #,##0_);_(* \(#,##0\);_(* &quot;-&quot;_);_(@_)">
                  <c:v>34650170</c:v>
                </c:pt>
                <c:pt idx="11" formatCode="_(* #,##0_);_(* \(#,##0\);_(* &quot;-&quot;_);_(@_)">
                  <c:v>28922839</c:v>
                </c:pt>
                <c:pt idx="12" formatCode="_(* #,##0_);_(* \(#,##0\);_(* &quot;-&quot;_);_(@_)">
                  <c:v>20922839</c:v>
                </c:pt>
                <c:pt idx="13" formatCode="_(* #,##0_);_(* \(#,##0\);_(* &quot;-&quot;_);_(@_)">
                  <c:v>20922839</c:v>
                </c:pt>
                <c:pt idx="14" formatCode="_(* #,##0_);_(* \(#,##0\);_(* &quot;-&quot;_);_(@_)">
                  <c:v>20922839</c:v>
                </c:pt>
                <c:pt idx="15" formatCode="_(* #,##0_);_(* \(#,##0\);_(* &quot;-&quot;_);_(@_)">
                  <c:v>20922839</c:v>
                </c:pt>
                <c:pt idx="16" formatCode="_(* #,##0_);_(* \(#,##0\);_(* &quot;-&quot;_);_(@_)">
                  <c:v>20922839</c:v>
                </c:pt>
                <c:pt idx="17" formatCode="_(* #,##0_);_(* \(#,##0\);_(* &quot;-&quot;_);_(@_)">
                  <c:v>20922839</c:v>
                </c:pt>
                <c:pt idx="18" formatCode="_(* #,##0_);_(* \(#,##0\);_(* &quot;-&quot;_);_(@_)">
                  <c:v>20922839</c:v>
                </c:pt>
                <c:pt idx="19" formatCode="_(* #,##0_);_(* \(#,##0\);_(* &quot;-&quot;_);_(@_)">
                  <c:v>46603090</c:v>
                </c:pt>
                <c:pt idx="20" formatCode="_(* #,##0_);_(* \(#,##0\);_(* &quot;-&quot;_);_(@_)">
                  <c:v>20922839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DD-4CA0-844E-C01A0D603E79}"/>
            </c:ext>
          </c:extLst>
        </c:ser>
        <c:ser>
          <c:idx val="2"/>
          <c:order val="2"/>
          <c:tx>
            <c:v>Lottery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'Instruc Materials'!$B$15:$B$35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'Instruc Materials'!$E$15:$E$35</c:f>
              <c:numCache>
                <c:formatCode>_(* #,##0.00_);_(* \(#,##0.00\);_(* "-"??_);_(@_)</c:formatCode>
                <c:ptCount val="21"/>
                <c:pt idx="0">
                  <c:v>0</c:v>
                </c:pt>
                <c:pt idx="1">
                  <c:v>0</c:v>
                </c:pt>
                <c:pt idx="2" formatCode="_(* #,##0_);_(* \(#,##0\);_(* &quot;-&quot;_);_(@_)">
                  <c:v>4867395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_(* #,##0_);_(* \(#,##0\);_(* &quot;-&quot;_);_(@_)">
                  <c:v>5500000</c:v>
                </c:pt>
                <c:pt idx="12" formatCode="_(* #,##0_);_(* \(#,##0\);_(* &quot;-&quot;_);_(@_)">
                  <c:v>11904095</c:v>
                </c:pt>
                <c:pt idx="13" formatCode="_(* #,##0_);_(* \(#,##0\);_(* &quot;-&quot;_);_(@_)">
                  <c:v>6000000</c:v>
                </c:pt>
                <c:pt idx="14" formatCode="_(* #,##0_);_(* \(#,##0\);_(* &quot;-&quot;_);_(@_)">
                  <c:v>18000000</c:v>
                </c:pt>
                <c:pt idx="15">
                  <c:v>0</c:v>
                </c:pt>
                <c:pt idx="16">
                  <c:v>0</c:v>
                </c:pt>
                <c:pt idx="17" formatCode="_(* #,##0_);_(* \(#,##0\);_(* &quot;-&quot;_);_(@_)">
                  <c:v>20000000</c:v>
                </c:pt>
                <c:pt idx="18" formatCode="_(* #,##0_);_(* \(#,##0\);_(* &quot;-&quot;_);_(@_)">
                  <c:v>20000000</c:v>
                </c:pt>
                <c:pt idx="19" formatCode="_(* #,##0_);_(* \(#,##0\);_(* &quot;-&quot;_);_(@_)">
                  <c:v>66730412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D-4CA0-844E-C01A0D603E79}"/>
            </c:ext>
          </c:extLst>
        </c:ser>
        <c:ser>
          <c:idx val="4"/>
          <c:order val="3"/>
          <c:tx>
            <c:v>Capital Reserve Fund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'Instruc Materials'!$B$15:$B$35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'Instruc Materials'!$F$15:$F$35</c:f>
              <c:numCache>
                <c:formatCode>_(* #,##0.00_);_(* \(#,##0.00\);_(*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_(* #,##0_);_(* \(#,##0\);_(* &quot;-&quot;_);_(@_)">
                  <c:v>1855727</c:v>
                </c:pt>
                <c:pt idx="5" formatCode="_(* #,##0_);_(* \(#,##0\);_(* &quot;-&quot;_);_(@_)">
                  <c:v>14715659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DD-4CA0-844E-C01A0D603E79}"/>
            </c:ext>
          </c:extLst>
        </c:ser>
        <c:ser>
          <c:idx val="3"/>
          <c:order val="4"/>
          <c:tx>
            <c:v>Supplemental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'Instruc Materials'!$B$15:$B$35</c:f>
              <c:strCache>
                <c:ptCount val="21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  <c:pt idx="16">
                  <c:v>2018-19</c:v>
                </c:pt>
                <c:pt idx="17">
                  <c:v>2019-20</c:v>
                </c:pt>
                <c:pt idx="18">
                  <c:v>2020-21</c:v>
                </c:pt>
                <c:pt idx="19">
                  <c:v>2021-22</c:v>
                </c:pt>
                <c:pt idx="20">
                  <c:v>2022-23</c:v>
                </c:pt>
              </c:strCache>
            </c:strRef>
          </c:cat>
          <c:val>
            <c:numRef>
              <c:f>'Instruc Materials'!$G$15:$G$35</c:f>
              <c:numCache>
                <c:formatCode>_(* #,##0.00_);_(* \(#,##0.00\);_(*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_(* #,##0_);_(* \(#,##0\);_(* &quot;-&quot;_);_(@_)">
                  <c:v>3144273</c:v>
                </c:pt>
                <c:pt idx="5" formatCode="_(* #,##0_);_(* \(#,##0\);_(* &quot;-&quot;_);_(@_)">
                  <c:v>284341</c:v>
                </c:pt>
                <c:pt idx="6" formatCode="_(* #,##0_);_(* \(#,##0\);_(* &quot;-&quot;_);_(@_)">
                  <c:v>3331413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_(* #,##0_);_(* \(#,##0\);_(* &quot;-&quot;_);_(@_)">
                  <c:v>22667978</c:v>
                </c:pt>
                <c:pt idx="12" formatCode="_(* #,##0_);_(* \(#,##0\);_(* &quot;-&quot;_);_(@_)">
                  <c:v>8666161</c:v>
                </c:pt>
                <c:pt idx="13" formatCode="_(* #,##0_);_(* \(#,##0\);_(* &quot;-&quot;_);_(@_)">
                  <c:v>14508278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_(* #,##0_);_(* \(#,##0\);_(* &quot;-&quot;??_);_(@_)">
                  <c:v>100000000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DD-4CA0-844E-C01A0D603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7675024"/>
        <c:axId val="1177674192"/>
      </c:barChart>
      <c:catAx>
        <c:axId val="1177675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674192"/>
        <c:crosses val="autoZero"/>
        <c:auto val="0"/>
        <c:lblAlgn val="ctr"/>
        <c:lblOffset val="100"/>
        <c:noMultiLvlLbl val="0"/>
      </c:catAx>
      <c:valAx>
        <c:axId val="117767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</a:t>
                </a:r>
                <a:r>
                  <a:rPr lang="en-US" baseline="0"/>
                  <a:t>millions)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in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675024"/>
        <c:crosses val="autoZero"/>
        <c:crossBetween val="between"/>
        <c:dispUnits>
          <c:builtInUnit val="millions"/>
        </c:dispUnits>
      </c:valAx>
      <c:spPr>
        <a:noFill/>
        <a:ln>
          <a:solidFill>
            <a:schemeClr val="accent3">
              <a:lumMod val="40000"/>
              <a:lumOff val="6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3845391577356775"/>
          <c:y val="0.92923004298267109"/>
          <c:w val="0.52309205305174233"/>
          <c:h val="5.0597756311238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0198E40-A7E8-48D0-B45D-B54E2E5377F9}">
  <sheetPr codeName="Chart2">
    <tabColor rgb="FFFFFF00"/>
  </sheetPr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6FA1813-F97B-4A57-A107-8EE19DDC462E}">
  <sheetPr codeName="Chart4">
    <tabColor rgb="FFFFFF0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361A7C2-B59F-4968-A5A9-1B93A6016BEC}">
  <sheetPr codeName="Chart5">
    <tabColor rgb="FFFFFF0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AEFFB5F-E18C-4918-9F07-BF2DB9FC60B8}">
  <sheetPr>
    <tabColor rgb="FFFFFF0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CD5CAE5-5734-4570-8423-545F3B1917B3}">
  <sheetPr>
    <tabColor rgb="FFFFFF0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FBC414E-24AF-4F55-8876-CD15122066FA}">
  <sheetPr>
    <tabColor rgb="FFFFFF00"/>
  </sheetPr>
  <sheetViews>
    <sheetView zoomScale="105" workbookViewId="0" zoomToFit="1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A82A9-F9F1-417A-8AA1-BBF9F771088D}">
  <sheetPr codeName="Chart11">
    <tabColor rgb="FFFFFF0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20400" cy="7848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35CEC2-49CF-4FBF-64D5-92BEEF2AB28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0.97232</cdr:y>
    </cdr:from>
    <cdr:to>
      <cdr:x>0.3842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C850A81-7057-453D-C4BF-679E604F2266}"/>
            </a:ext>
          </a:extLst>
        </cdr:cNvPr>
        <cdr:cNvSpPr txBox="1"/>
      </cdr:nvSpPr>
      <cdr:spPr>
        <a:xfrm xmlns:a="http://schemas.openxmlformats.org/drawingml/2006/main">
          <a:off x="0" y="6121555"/>
          <a:ext cx="3333750" cy="17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9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S.C. Appropriations Act</a:t>
          </a:r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0831286" cy="785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F2CB6D-45BC-D6B9-62CD-AF88528B9C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0.00803</cdr:x>
      <cdr:y>0.94649</cdr:y>
    </cdr:from>
    <cdr:to>
      <cdr:x>0.50736</cdr:x>
      <cdr:y>0.97048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EA97180-C30C-5B2E-07C5-A4AE92EF3B54}"/>
            </a:ext>
          </a:extLst>
        </cdr:cNvPr>
        <cdr:cNvSpPr txBox="1"/>
      </cdr:nvSpPr>
      <cdr:spPr>
        <a:xfrm xmlns:a="http://schemas.openxmlformats.org/drawingml/2006/main">
          <a:off x="69695" y="5958933"/>
          <a:ext cx="4332714" cy="151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0.97232</cdr:y>
    </cdr:from>
    <cdr:to>
      <cdr:x>0.56493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8AB6C00-09C0-5B25-4EA0-16812AF28073}"/>
            </a:ext>
          </a:extLst>
        </cdr:cNvPr>
        <cdr:cNvSpPr txBox="1"/>
      </cdr:nvSpPr>
      <cdr:spPr>
        <a:xfrm xmlns:a="http://schemas.openxmlformats.org/drawingml/2006/main">
          <a:off x="0" y="6121555"/>
          <a:ext cx="4901890" cy="17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S.C. Appropriations Act, S.C. Office of Transportation</a:t>
          </a:r>
          <a:r>
            <a:rPr lang="en-US" sz="9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820400" cy="7848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73C336-C4A1-AB5E-2C69-585F2DAA77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0.05764</cdr:x>
      <cdr:y>0.9631</cdr:y>
    </cdr:from>
    <cdr:to>
      <cdr:x>0.60054</cdr:x>
      <cdr:y>0.98708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DD11F59-E24D-D342-99D3-1C5FA1C6E1A3}"/>
            </a:ext>
          </a:extLst>
        </cdr:cNvPr>
        <cdr:cNvSpPr txBox="1"/>
      </cdr:nvSpPr>
      <cdr:spPr>
        <a:xfrm xmlns:a="http://schemas.openxmlformats.org/drawingml/2006/main">
          <a:off x="499481" y="6063475"/>
          <a:ext cx="4704421" cy="151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1.15401E-7</cdr:x>
      <cdr:y>0.97232</cdr:y>
    </cdr:from>
    <cdr:to>
      <cdr:x>0.42359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ECBD24D7-E92E-0BA4-DD27-C611A7A750AE}"/>
            </a:ext>
          </a:extLst>
        </cdr:cNvPr>
        <cdr:cNvSpPr txBox="1"/>
      </cdr:nvSpPr>
      <cdr:spPr>
        <a:xfrm xmlns:a="http://schemas.openxmlformats.org/drawingml/2006/main">
          <a:off x="1" y="6121555"/>
          <a:ext cx="3670610" cy="17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S.C. Appropriations Act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0.97227</cdr:y>
    </cdr:from>
    <cdr:to>
      <cdr:x>0.52279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2869E82-CF5A-72E8-6282-CC8FCFF27910}"/>
            </a:ext>
          </a:extLst>
        </cdr:cNvPr>
        <cdr:cNvSpPr txBox="1"/>
      </cdr:nvSpPr>
      <cdr:spPr>
        <a:xfrm xmlns:a="http://schemas.openxmlformats.org/drawingml/2006/main">
          <a:off x="0" y="6109939"/>
          <a:ext cx="4530182" cy="17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S.C. Appropriations Act; RFA General Fund Revenue Forecast</a:t>
          </a:r>
        </a:p>
      </cdr:txBody>
    </cdr:sp>
  </cdr:relSizeAnchor>
  <cdr:relSizeAnchor xmlns:cdr="http://schemas.openxmlformats.org/drawingml/2006/chartDrawing">
    <cdr:from>
      <cdr:x>0</cdr:x>
      <cdr:y>0.95009</cdr:y>
    </cdr:from>
    <cdr:to>
      <cdr:x>0.52011</cdr:x>
      <cdr:y>0.98891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137DA04B-7A08-7E2E-FBEE-CE2E3446FC45}"/>
            </a:ext>
          </a:extLst>
        </cdr:cNvPr>
        <cdr:cNvSpPr txBox="1"/>
      </cdr:nvSpPr>
      <cdr:spPr>
        <a:xfrm xmlns:a="http://schemas.openxmlformats.org/drawingml/2006/main">
          <a:off x="0" y="5970549"/>
          <a:ext cx="4506951" cy="243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820400" cy="7848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2F3BB4-5149-A7AF-B9BF-2FCDBBBECB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0.97232</cdr:y>
    </cdr:from>
    <cdr:to>
      <cdr:x>0.61796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A670E18-13CF-F802-61B5-FEEB393F89A7}"/>
            </a:ext>
          </a:extLst>
        </cdr:cNvPr>
        <cdr:cNvSpPr txBox="1"/>
      </cdr:nvSpPr>
      <cdr:spPr>
        <a:xfrm xmlns:a="http://schemas.openxmlformats.org/drawingml/2006/main">
          <a:off x="0" y="6121555"/>
          <a:ext cx="5354908" cy="17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S.C. Appropriations Act; RFA Revenue Per Pupil Report and 135-Day ADM Report</a:t>
          </a:r>
        </a:p>
      </cdr:txBody>
    </cdr:sp>
  </cdr:relSizeAnchor>
  <cdr:relSizeAnchor xmlns:cdr="http://schemas.openxmlformats.org/drawingml/2006/chartDrawing">
    <cdr:from>
      <cdr:x>0.01877</cdr:x>
      <cdr:y>0.91882</cdr:y>
    </cdr:from>
    <cdr:to>
      <cdr:x>0.58311</cdr:x>
      <cdr:y>0.95756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D641B6-A3C6-D3C1-1410-B67C9D7DDA14}"/>
            </a:ext>
          </a:extLst>
        </cdr:cNvPr>
        <cdr:cNvSpPr txBox="1"/>
      </cdr:nvSpPr>
      <cdr:spPr>
        <a:xfrm xmlns:a="http://schemas.openxmlformats.org/drawingml/2006/main">
          <a:off x="162622" y="5784695"/>
          <a:ext cx="4890274" cy="243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820400" cy="7848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AFE24D-0340-5F95-91F8-89064F604A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0.97232</cdr:y>
    </cdr:from>
    <cdr:to>
      <cdr:x>0.61796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A670E18-13CF-F802-61B5-FEEB393F89A7}"/>
            </a:ext>
          </a:extLst>
        </cdr:cNvPr>
        <cdr:cNvSpPr txBox="1"/>
      </cdr:nvSpPr>
      <cdr:spPr>
        <a:xfrm xmlns:a="http://schemas.openxmlformats.org/drawingml/2006/main">
          <a:off x="0" y="6121555"/>
          <a:ext cx="5354908" cy="17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S.C. Appropriations Act; RFA Revenue Per Pupil Report and 135-Day ADM Report</a:t>
          </a:r>
        </a:p>
      </cdr:txBody>
    </cdr:sp>
  </cdr:relSizeAnchor>
  <cdr:relSizeAnchor xmlns:cdr="http://schemas.openxmlformats.org/drawingml/2006/chartDrawing">
    <cdr:from>
      <cdr:x>0.01877</cdr:x>
      <cdr:y>0.91882</cdr:y>
    </cdr:from>
    <cdr:to>
      <cdr:x>0.58311</cdr:x>
      <cdr:y>0.95756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D641B6-A3C6-D3C1-1410-B67C9D7DDA14}"/>
            </a:ext>
          </a:extLst>
        </cdr:cNvPr>
        <cdr:cNvSpPr txBox="1"/>
      </cdr:nvSpPr>
      <cdr:spPr>
        <a:xfrm xmlns:a="http://schemas.openxmlformats.org/drawingml/2006/main">
          <a:off x="162622" y="5784695"/>
          <a:ext cx="4890274" cy="243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0820400" cy="7848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10AB2D-C356-4E64-468F-D46EEDE075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0.01071</cdr:x>
      <cdr:y>0.95018</cdr:y>
    </cdr:from>
    <cdr:to>
      <cdr:x>0.80723</cdr:x>
      <cdr:y>0.98524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2CB6E83-4AC0-4EB1-58D8-8137DAAF22E5}"/>
            </a:ext>
          </a:extLst>
        </cdr:cNvPr>
        <cdr:cNvSpPr txBox="1"/>
      </cdr:nvSpPr>
      <cdr:spPr>
        <a:xfrm xmlns:a="http://schemas.openxmlformats.org/drawingml/2006/main">
          <a:off x="92927" y="5982165"/>
          <a:ext cx="6911433" cy="220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0.97232</cdr:y>
    </cdr:from>
    <cdr:to>
      <cdr:x>0.67871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43B7F59-1CB5-B29A-E3F6-203A869DAE1D}"/>
            </a:ext>
          </a:extLst>
        </cdr:cNvPr>
        <cdr:cNvSpPr txBox="1"/>
      </cdr:nvSpPr>
      <cdr:spPr>
        <a:xfrm xmlns:a="http://schemas.openxmlformats.org/drawingml/2006/main">
          <a:off x="0" y="6121555"/>
          <a:ext cx="5889238" cy="17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S.C. Department of Education Teacher Salary Schedules; RFA Southeastern Teacher</a:t>
          </a:r>
          <a:r>
            <a:rPr lang="en-US" sz="9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Salary Survey</a:t>
          </a:r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0820400" cy="7848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6AB64D-9D32-F6AE-9882-491AB96C59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3E03-7F63-4E3A-8D1C-CE2386713D0C}">
  <sheetPr codeName="Sheet1">
    <tabColor rgb="FF7030A0"/>
  </sheetPr>
  <dimension ref="A1:E50"/>
  <sheetViews>
    <sheetView showGridLines="0" zoomScaleNormal="100" zoomScaleSheetLayoutView="100" workbookViewId="0">
      <selection activeCell="D29" sqref="D29"/>
    </sheetView>
  </sheetViews>
  <sheetFormatPr defaultRowHeight="13.2" x14ac:dyDescent="0.25"/>
  <cols>
    <col min="1" max="1" width="1.6640625" style="1" bestFit="1" customWidth="1"/>
    <col min="2" max="2" width="11.6640625" style="1" customWidth="1"/>
    <col min="3" max="4" width="21.6640625" style="1" bestFit="1" customWidth="1"/>
    <col min="5" max="5" width="20.6640625" style="1" customWidth="1"/>
    <col min="6" max="255" width="8.88671875" style="1"/>
    <col min="256" max="256" width="12.6640625" style="1" customWidth="1"/>
    <col min="257" max="260" width="22.6640625" style="1" customWidth="1"/>
    <col min="261" max="511" width="8.88671875" style="1"/>
    <col min="512" max="512" width="12.6640625" style="1" customWidth="1"/>
    <col min="513" max="516" width="22.6640625" style="1" customWidth="1"/>
    <col min="517" max="767" width="8.88671875" style="1"/>
    <col min="768" max="768" width="12.6640625" style="1" customWidth="1"/>
    <col min="769" max="772" width="22.6640625" style="1" customWidth="1"/>
    <col min="773" max="1023" width="8.88671875" style="1"/>
    <col min="1024" max="1024" width="12.6640625" style="1" customWidth="1"/>
    <col min="1025" max="1028" width="22.6640625" style="1" customWidth="1"/>
    <col min="1029" max="1279" width="8.88671875" style="1"/>
    <col min="1280" max="1280" width="12.6640625" style="1" customWidth="1"/>
    <col min="1281" max="1284" width="22.6640625" style="1" customWidth="1"/>
    <col min="1285" max="1535" width="8.88671875" style="1"/>
    <col min="1536" max="1536" width="12.6640625" style="1" customWidth="1"/>
    <col min="1537" max="1540" width="22.6640625" style="1" customWidth="1"/>
    <col min="1541" max="1791" width="8.88671875" style="1"/>
    <col min="1792" max="1792" width="12.6640625" style="1" customWidth="1"/>
    <col min="1793" max="1796" width="22.6640625" style="1" customWidth="1"/>
    <col min="1797" max="2047" width="8.88671875" style="1"/>
    <col min="2048" max="2048" width="12.6640625" style="1" customWidth="1"/>
    <col min="2049" max="2052" width="22.6640625" style="1" customWidth="1"/>
    <col min="2053" max="2303" width="8.88671875" style="1"/>
    <col min="2304" max="2304" width="12.6640625" style="1" customWidth="1"/>
    <col min="2305" max="2308" width="22.6640625" style="1" customWidth="1"/>
    <col min="2309" max="2559" width="8.88671875" style="1"/>
    <col min="2560" max="2560" width="12.6640625" style="1" customWidth="1"/>
    <col min="2561" max="2564" width="22.6640625" style="1" customWidth="1"/>
    <col min="2565" max="2815" width="8.88671875" style="1"/>
    <col min="2816" max="2816" width="12.6640625" style="1" customWidth="1"/>
    <col min="2817" max="2820" width="22.6640625" style="1" customWidth="1"/>
    <col min="2821" max="3071" width="8.88671875" style="1"/>
    <col min="3072" max="3072" width="12.6640625" style="1" customWidth="1"/>
    <col min="3073" max="3076" width="22.6640625" style="1" customWidth="1"/>
    <col min="3077" max="3327" width="8.88671875" style="1"/>
    <col min="3328" max="3328" width="12.6640625" style="1" customWidth="1"/>
    <col min="3329" max="3332" width="22.6640625" style="1" customWidth="1"/>
    <col min="3333" max="3583" width="8.88671875" style="1"/>
    <col min="3584" max="3584" width="12.6640625" style="1" customWidth="1"/>
    <col min="3585" max="3588" width="22.6640625" style="1" customWidth="1"/>
    <col min="3589" max="3839" width="8.88671875" style="1"/>
    <col min="3840" max="3840" width="12.6640625" style="1" customWidth="1"/>
    <col min="3841" max="3844" width="22.6640625" style="1" customWidth="1"/>
    <col min="3845" max="4095" width="8.88671875" style="1"/>
    <col min="4096" max="4096" width="12.6640625" style="1" customWidth="1"/>
    <col min="4097" max="4100" width="22.6640625" style="1" customWidth="1"/>
    <col min="4101" max="4351" width="8.88671875" style="1"/>
    <col min="4352" max="4352" width="12.6640625" style="1" customWidth="1"/>
    <col min="4353" max="4356" width="22.6640625" style="1" customWidth="1"/>
    <col min="4357" max="4607" width="8.88671875" style="1"/>
    <col min="4608" max="4608" width="12.6640625" style="1" customWidth="1"/>
    <col min="4609" max="4612" width="22.6640625" style="1" customWidth="1"/>
    <col min="4613" max="4863" width="8.88671875" style="1"/>
    <col min="4864" max="4864" width="12.6640625" style="1" customWidth="1"/>
    <col min="4865" max="4868" width="22.6640625" style="1" customWidth="1"/>
    <col min="4869" max="5119" width="8.88671875" style="1"/>
    <col min="5120" max="5120" width="12.6640625" style="1" customWidth="1"/>
    <col min="5121" max="5124" width="22.6640625" style="1" customWidth="1"/>
    <col min="5125" max="5375" width="8.88671875" style="1"/>
    <col min="5376" max="5376" width="12.6640625" style="1" customWidth="1"/>
    <col min="5377" max="5380" width="22.6640625" style="1" customWidth="1"/>
    <col min="5381" max="5631" width="8.88671875" style="1"/>
    <col min="5632" max="5632" width="12.6640625" style="1" customWidth="1"/>
    <col min="5633" max="5636" width="22.6640625" style="1" customWidth="1"/>
    <col min="5637" max="5887" width="8.88671875" style="1"/>
    <col min="5888" max="5888" width="12.6640625" style="1" customWidth="1"/>
    <col min="5889" max="5892" width="22.6640625" style="1" customWidth="1"/>
    <col min="5893" max="6143" width="8.88671875" style="1"/>
    <col min="6144" max="6144" width="12.6640625" style="1" customWidth="1"/>
    <col min="6145" max="6148" width="22.6640625" style="1" customWidth="1"/>
    <col min="6149" max="6399" width="8.88671875" style="1"/>
    <col min="6400" max="6400" width="12.6640625" style="1" customWidth="1"/>
    <col min="6401" max="6404" width="22.6640625" style="1" customWidth="1"/>
    <col min="6405" max="6655" width="8.88671875" style="1"/>
    <col min="6656" max="6656" width="12.6640625" style="1" customWidth="1"/>
    <col min="6657" max="6660" width="22.6640625" style="1" customWidth="1"/>
    <col min="6661" max="6911" width="8.88671875" style="1"/>
    <col min="6912" max="6912" width="12.6640625" style="1" customWidth="1"/>
    <col min="6913" max="6916" width="22.6640625" style="1" customWidth="1"/>
    <col min="6917" max="7167" width="8.88671875" style="1"/>
    <col min="7168" max="7168" width="12.6640625" style="1" customWidth="1"/>
    <col min="7169" max="7172" width="22.6640625" style="1" customWidth="1"/>
    <col min="7173" max="7423" width="8.88671875" style="1"/>
    <col min="7424" max="7424" width="12.6640625" style="1" customWidth="1"/>
    <col min="7425" max="7428" width="22.6640625" style="1" customWidth="1"/>
    <col min="7429" max="7679" width="8.88671875" style="1"/>
    <col min="7680" max="7680" width="12.6640625" style="1" customWidth="1"/>
    <col min="7681" max="7684" width="22.6640625" style="1" customWidth="1"/>
    <col min="7685" max="7935" width="8.88671875" style="1"/>
    <col min="7936" max="7936" width="12.6640625" style="1" customWidth="1"/>
    <col min="7937" max="7940" width="22.6640625" style="1" customWidth="1"/>
    <col min="7941" max="8191" width="8.88671875" style="1"/>
    <col min="8192" max="8192" width="12.6640625" style="1" customWidth="1"/>
    <col min="8193" max="8196" width="22.6640625" style="1" customWidth="1"/>
    <col min="8197" max="8447" width="8.88671875" style="1"/>
    <col min="8448" max="8448" width="12.6640625" style="1" customWidth="1"/>
    <col min="8449" max="8452" width="22.6640625" style="1" customWidth="1"/>
    <col min="8453" max="8703" width="8.88671875" style="1"/>
    <col min="8704" max="8704" width="12.6640625" style="1" customWidth="1"/>
    <col min="8705" max="8708" width="22.6640625" style="1" customWidth="1"/>
    <col min="8709" max="8959" width="8.88671875" style="1"/>
    <col min="8960" max="8960" width="12.6640625" style="1" customWidth="1"/>
    <col min="8961" max="8964" width="22.6640625" style="1" customWidth="1"/>
    <col min="8965" max="9215" width="8.88671875" style="1"/>
    <col min="9216" max="9216" width="12.6640625" style="1" customWidth="1"/>
    <col min="9217" max="9220" width="22.6640625" style="1" customWidth="1"/>
    <col min="9221" max="9471" width="8.88671875" style="1"/>
    <col min="9472" max="9472" width="12.6640625" style="1" customWidth="1"/>
    <col min="9473" max="9476" width="22.6640625" style="1" customWidth="1"/>
    <col min="9477" max="9727" width="8.88671875" style="1"/>
    <col min="9728" max="9728" width="12.6640625" style="1" customWidth="1"/>
    <col min="9729" max="9732" width="22.6640625" style="1" customWidth="1"/>
    <col min="9733" max="9983" width="8.88671875" style="1"/>
    <col min="9984" max="9984" width="12.6640625" style="1" customWidth="1"/>
    <col min="9985" max="9988" width="22.6640625" style="1" customWidth="1"/>
    <col min="9989" max="10239" width="8.88671875" style="1"/>
    <col min="10240" max="10240" width="12.6640625" style="1" customWidth="1"/>
    <col min="10241" max="10244" width="22.6640625" style="1" customWidth="1"/>
    <col min="10245" max="10495" width="8.88671875" style="1"/>
    <col min="10496" max="10496" width="12.6640625" style="1" customWidth="1"/>
    <col min="10497" max="10500" width="22.6640625" style="1" customWidth="1"/>
    <col min="10501" max="10751" width="8.88671875" style="1"/>
    <col min="10752" max="10752" width="12.6640625" style="1" customWidth="1"/>
    <col min="10753" max="10756" width="22.6640625" style="1" customWidth="1"/>
    <col min="10757" max="11007" width="8.88671875" style="1"/>
    <col min="11008" max="11008" width="12.6640625" style="1" customWidth="1"/>
    <col min="11009" max="11012" width="22.6640625" style="1" customWidth="1"/>
    <col min="11013" max="11263" width="8.88671875" style="1"/>
    <col min="11264" max="11264" width="12.6640625" style="1" customWidth="1"/>
    <col min="11265" max="11268" width="22.6640625" style="1" customWidth="1"/>
    <col min="11269" max="11519" width="8.88671875" style="1"/>
    <col min="11520" max="11520" width="12.6640625" style="1" customWidth="1"/>
    <col min="11521" max="11524" width="22.6640625" style="1" customWidth="1"/>
    <col min="11525" max="11775" width="8.88671875" style="1"/>
    <col min="11776" max="11776" width="12.6640625" style="1" customWidth="1"/>
    <col min="11777" max="11780" width="22.6640625" style="1" customWidth="1"/>
    <col min="11781" max="12031" width="8.88671875" style="1"/>
    <col min="12032" max="12032" width="12.6640625" style="1" customWidth="1"/>
    <col min="12033" max="12036" width="22.6640625" style="1" customWidth="1"/>
    <col min="12037" max="12287" width="8.88671875" style="1"/>
    <col min="12288" max="12288" width="12.6640625" style="1" customWidth="1"/>
    <col min="12289" max="12292" width="22.6640625" style="1" customWidth="1"/>
    <col min="12293" max="12543" width="8.88671875" style="1"/>
    <col min="12544" max="12544" width="12.6640625" style="1" customWidth="1"/>
    <col min="12545" max="12548" width="22.6640625" style="1" customWidth="1"/>
    <col min="12549" max="12799" width="8.88671875" style="1"/>
    <col min="12800" max="12800" width="12.6640625" style="1" customWidth="1"/>
    <col min="12801" max="12804" width="22.6640625" style="1" customWidth="1"/>
    <col min="12805" max="13055" width="8.88671875" style="1"/>
    <col min="13056" max="13056" width="12.6640625" style="1" customWidth="1"/>
    <col min="13057" max="13060" width="22.6640625" style="1" customWidth="1"/>
    <col min="13061" max="13311" width="8.88671875" style="1"/>
    <col min="13312" max="13312" width="12.6640625" style="1" customWidth="1"/>
    <col min="13313" max="13316" width="22.6640625" style="1" customWidth="1"/>
    <col min="13317" max="13567" width="8.88671875" style="1"/>
    <col min="13568" max="13568" width="12.6640625" style="1" customWidth="1"/>
    <col min="13569" max="13572" width="22.6640625" style="1" customWidth="1"/>
    <col min="13573" max="13823" width="8.88671875" style="1"/>
    <col min="13824" max="13824" width="12.6640625" style="1" customWidth="1"/>
    <col min="13825" max="13828" width="22.6640625" style="1" customWidth="1"/>
    <col min="13829" max="14079" width="8.88671875" style="1"/>
    <col min="14080" max="14080" width="12.6640625" style="1" customWidth="1"/>
    <col min="14081" max="14084" width="22.6640625" style="1" customWidth="1"/>
    <col min="14085" max="14335" width="8.88671875" style="1"/>
    <col min="14336" max="14336" width="12.6640625" style="1" customWidth="1"/>
    <col min="14337" max="14340" width="22.6640625" style="1" customWidth="1"/>
    <col min="14341" max="14591" width="8.88671875" style="1"/>
    <col min="14592" max="14592" width="12.6640625" style="1" customWidth="1"/>
    <col min="14593" max="14596" width="22.6640625" style="1" customWidth="1"/>
    <col min="14597" max="14847" width="8.88671875" style="1"/>
    <col min="14848" max="14848" width="12.6640625" style="1" customWidth="1"/>
    <col min="14849" max="14852" width="22.6640625" style="1" customWidth="1"/>
    <col min="14853" max="15103" width="8.88671875" style="1"/>
    <col min="15104" max="15104" width="12.6640625" style="1" customWidth="1"/>
    <col min="15105" max="15108" width="22.6640625" style="1" customWidth="1"/>
    <col min="15109" max="15359" width="8.88671875" style="1"/>
    <col min="15360" max="15360" width="12.6640625" style="1" customWidth="1"/>
    <col min="15361" max="15364" width="22.6640625" style="1" customWidth="1"/>
    <col min="15365" max="15615" width="8.88671875" style="1"/>
    <col min="15616" max="15616" width="12.6640625" style="1" customWidth="1"/>
    <col min="15617" max="15620" width="22.6640625" style="1" customWidth="1"/>
    <col min="15621" max="15871" width="8.88671875" style="1"/>
    <col min="15872" max="15872" width="12.6640625" style="1" customWidth="1"/>
    <col min="15873" max="15876" width="22.6640625" style="1" customWidth="1"/>
    <col min="15877" max="16127" width="8.88671875" style="1"/>
    <col min="16128" max="16128" width="12.6640625" style="1" customWidth="1"/>
    <col min="16129" max="16132" width="22.6640625" style="1" customWidth="1"/>
    <col min="16133" max="16383" width="8.88671875" style="1"/>
    <col min="16384" max="16384" width="8.88671875" style="1" customWidth="1"/>
  </cols>
  <sheetData>
    <row r="1" spans="1:5" ht="17.399999999999999" x14ac:dyDescent="0.3">
      <c r="B1" s="199" t="s">
        <v>82</v>
      </c>
      <c r="C1" s="199"/>
      <c r="D1" s="199"/>
      <c r="E1" s="199"/>
    </row>
    <row r="2" spans="1:5" ht="17.399999999999999" x14ac:dyDescent="0.3">
      <c r="B2" s="199" t="s">
        <v>83</v>
      </c>
      <c r="C2" s="199"/>
      <c r="D2" s="199"/>
      <c r="E2" s="199"/>
    </row>
    <row r="3" spans="1:5" s="3" customFormat="1" ht="15.6" customHeight="1" x14ac:dyDescent="0.25">
      <c r="B3" s="2"/>
      <c r="C3" s="2"/>
      <c r="D3" s="2"/>
      <c r="E3" s="2"/>
    </row>
    <row r="4" spans="1:5" ht="15.6" customHeight="1" x14ac:dyDescent="0.3">
      <c r="B4" s="200" t="s">
        <v>74</v>
      </c>
      <c r="C4" s="63" t="s">
        <v>86</v>
      </c>
      <c r="D4" s="95" t="s">
        <v>81</v>
      </c>
      <c r="E4" s="70" t="s">
        <v>87</v>
      </c>
    </row>
    <row r="5" spans="1:5" ht="15.6" customHeight="1" x14ac:dyDescent="0.3">
      <c r="B5" s="201"/>
      <c r="C5" s="64" t="s">
        <v>80</v>
      </c>
      <c r="D5" s="96" t="s">
        <v>80</v>
      </c>
      <c r="E5" s="96" t="s">
        <v>88</v>
      </c>
    </row>
    <row r="6" spans="1:5" ht="15.6" customHeight="1" x14ac:dyDescent="0.25">
      <c r="B6" s="4" t="s">
        <v>2</v>
      </c>
      <c r="C6" s="6">
        <v>217265860</v>
      </c>
      <c r="D6" s="101" t="s">
        <v>75</v>
      </c>
      <c r="E6" s="5">
        <f>182578000+1404000</f>
        <v>183982000</v>
      </c>
    </row>
    <row r="7" spans="1:5" ht="15.6" customHeight="1" x14ac:dyDescent="0.25">
      <c r="A7" s="38"/>
      <c r="B7" s="4" t="s">
        <v>3</v>
      </c>
      <c r="C7" s="6">
        <v>227693885</v>
      </c>
      <c r="D7" s="101" t="s">
        <v>75</v>
      </c>
      <c r="E7" s="5">
        <f>221740000+2235000</f>
        <v>223975000</v>
      </c>
    </row>
    <row r="8" spans="1:5" ht="15.6" customHeight="1" x14ac:dyDescent="0.25">
      <c r="A8" s="38"/>
      <c r="B8" s="4" t="s">
        <v>4</v>
      </c>
      <c r="C8" s="6">
        <v>240646872</v>
      </c>
      <c r="D8" s="101" t="s">
        <v>75</v>
      </c>
      <c r="E8" s="5">
        <f>235690000+2377000</f>
        <v>238067000</v>
      </c>
    </row>
    <row r="9" spans="1:5" ht="15.6" customHeight="1" x14ac:dyDescent="0.25">
      <c r="A9" s="38"/>
      <c r="B9" s="4" t="s">
        <v>5</v>
      </c>
      <c r="C9" s="6">
        <v>250449864</v>
      </c>
      <c r="D9" s="101" t="s">
        <v>75</v>
      </c>
      <c r="E9" s="5">
        <f>250435000+1680000</f>
        <v>252115000</v>
      </c>
    </row>
    <row r="10" spans="1:5" ht="15.6" customHeight="1" x14ac:dyDescent="0.25">
      <c r="A10" s="38"/>
      <c r="B10" s="4" t="s">
        <v>6</v>
      </c>
      <c r="C10" s="6">
        <v>268615928</v>
      </c>
      <c r="D10" s="101" t="s">
        <v>75</v>
      </c>
      <c r="E10" s="5">
        <f>271980000+1771000</f>
        <v>273751000</v>
      </c>
    </row>
    <row r="11" spans="1:5" ht="15.6" customHeight="1" x14ac:dyDescent="0.25">
      <c r="A11" s="38"/>
      <c r="B11" s="4" t="s">
        <v>7</v>
      </c>
      <c r="C11" s="99">
        <v>282675000</v>
      </c>
      <c r="D11" s="101" t="s">
        <v>75</v>
      </c>
      <c r="E11" s="5">
        <f>288822000+2110000</f>
        <v>290932000</v>
      </c>
    </row>
    <row r="12" spans="1:5" ht="15.6" customHeight="1" x14ac:dyDescent="0.25">
      <c r="A12" s="38"/>
      <c r="B12" s="4" t="s">
        <v>8</v>
      </c>
      <c r="C12" s="6">
        <v>303221273</v>
      </c>
      <c r="D12" s="101" t="s">
        <v>75</v>
      </c>
      <c r="E12" s="5">
        <f>289258000+1988000</f>
        <v>291246000</v>
      </c>
    </row>
    <row r="13" spans="1:5" ht="15.6" customHeight="1" x14ac:dyDescent="0.25">
      <c r="A13" s="38"/>
      <c r="B13" s="4" t="s">
        <v>9</v>
      </c>
      <c r="C13" s="6">
        <v>309240950</v>
      </c>
      <c r="D13" s="101" t="s">
        <v>75</v>
      </c>
      <c r="E13" s="5">
        <f>291989000+895000</f>
        <v>292884000</v>
      </c>
    </row>
    <row r="14" spans="1:5" ht="15.6" customHeight="1" x14ac:dyDescent="0.25">
      <c r="A14" s="38"/>
      <c r="B14" s="4" t="s">
        <v>10</v>
      </c>
      <c r="C14" s="6">
        <v>313427152</v>
      </c>
      <c r="D14" s="101" t="s">
        <v>75</v>
      </c>
      <c r="E14" s="5">
        <f>312290000+474000</f>
        <v>312764000</v>
      </c>
    </row>
    <row r="15" spans="1:5" ht="15.6" customHeight="1" x14ac:dyDescent="0.25">
      <c r="A15" s="38"/>
      <c r="B15" s="4" t="s">
        <v>11</v>
      </c>
      <c r="C15" s="99">
        <v>312825000</v>
      </c>
      <c r="D15" s="101" t="s">
        <v>75</v>
      </c>
      <c r="E15" s="5">
        <f>336470000+957000</f>
        <v>337427000</v>
      </c>
    </row>
    <row r="16" spans="1:5" ht="15.6" customHeight="1" x14ac:dyDescent="0.25">
      <c r="A16" s="38"/>
      <c r="B16" s="4" t="s">
        <v>12</v>
      </c>
      <c r="C16" s="99">
        <v>346960000</v>
      </c>
      <c r="D16" s="101" t="s">
        <v>75</v>
      </c>
      <c r="E16" s="5">
        <f>360220000+2427000</f>
        <v>362647000</v>
      </c>
    </row>
    <row r="17" spans="1:5" ht="15.6" customHeight="1" x14ac:dyDescent="0.25">
      <c r="A17" s="38"/>
      <c r="B17" s="4" t="s">
        <v>13</v>
      </c>
      <c r="C17" s="99">
        <v>381695989</v>
      </c>
      <c r="D17" s="101" t="s">
        <v>75</v>
      </c>
      <c r="E17" s="5">
        <v>390727439</v>
      </c>
    </row>
    <row r="18" spans="1:5" ht="15.6" customHeight="1" x14ac:dyDescent="0.25">
      <c r="A18" s="38">
        <v>1</v>
      </c>
      <c r="B18" s="4" t="s">
        <v>14</v>
      </c>
      <c r="C18" s="99">
        <v>403372781</v>
      </c>
      <c r="D18" s="58">
        <v>0</v>
      </c>
      <c r="E18" s="5">
        <v>411146480</v>
      </c>
    </row>
    <row r="19" spans="1:5" ht="15.6" customHeight="1" x14ac:dyDescent="0.25">
      <c r="A19" s="38"/>
      <c r="B19" s="4" t="s">
        <v>15</v>
      </c>
      <c r="C19" s="6">
        <v>429403364</v>
      </c>
      <c r="D19" s="58">
        <v>0</v>
      </c>
      <c r="E19" s="5">
        <v>433972513.5</v>
      </c>
    </row>
    <row r="20" spans="1:5" ht="15.6" customHeight="1" x14ac:dyDescent="0.25">
      <c r="A20" s="38"/>
      <c r="B20" s="4" t="s">
        <v>16</v>
      </c>
      <c r="C20" s="6">
        <v>454425528</v>
      </c>
      <c r="D20" s="58">
        <v>0</v>
      </c>
      <c r="E20" s="5">
        <v>472219694</v>
      </c>
    </row>
    <row r="21" spans="1:5" ht="15.6" customHeight="1" x14ac:dyDescent="0.25">
      <c r="A21" s="38"/>
      <c r="B21" s="4" t="s">
        <v>17</v>
      </c>
      <c r="C21" s="6">
        <v>493991535</v>
      </c>
      <c r="D21" s="58">
        <v>0</v>
      </c>
      <c r="E21" s="5">
        <v>493183236.51999998</v>
      </c>
    </row>
    <row r="22" spans="1:5" ht="15.6" customHeight="1" x14ac:dyDescent="0.25">
      <c r="A22" s="38"/>
      <c r="B22" s="4" t="s">
        <v>18</v>
      </c>
      <c r="C22" s="6">
        <v>532391162</v>
      </c>
      <c r="D22" s="58">
        <v>0</v>
      </c>
      <c r="E22" s="5">
        <v>506084989.92000002</v>
      </c>
    </row>
    <row r="23" spans="1:5" ht="15.6" customHeight="1" x14ac:dyDescent="0.25">
      <c r="A23" s="38"/>
      <c r="B23" s="4" t="s">
        <v>19</v>
      </c>
      <c r="C23" s="6">
        <v>547809059</v>
      </c>
      <c r="D23" s="58">
        <v>0</v>
      </c>
      <c r="E23" s="5">
        <v>503594167</v>
      </c>
    </row>
    <row r="24" spans="1:5" ht="15.6" customHeight="1" x14ac:dyDescent="0.25">
      <c r="A24" s="38"/>
      <c r="B24" s="4" t="s">
        <v>20</v>
      </c>
      <c r="C24" s="6">
        <v>543282467</v>
      </c>
      <c r="D24" s="58">
        <v>0</v>
      </c>
      <c r="E24" s="5">
        <v>513542812</v>
      </c>
    </row>
    <row r="25" spans="1:5" ht="15.6" customHeight="1" x14ac:dyDescent="0.25">
      <c r="A25" s="38"/>
      <c r="B25" s="4" t="s">
        <v>21</v>
      </c>
      <c r="C25" s="6">
        <v>543187398</v>
      </c>
      <c r="D25" s="58">
        <v>0</v>
      </c>
      <c r="E25" s="5">
        <v>544651468.94000006</v>
      </c>
    </row>
    <row r="26" spans="1:5" ht="15.6" customHeight="1" x14ac:dyDescent="0.25">
      <c r="A26" s="38"/>
      <c r="B26" s="4" t="s">
        <v>22</v>
      </c>
      <c r="C26" s="6">
        <v>551502240</v>
      </c>
      <c r="D26" s="58">
        <v>0</v>
      </c>
      <c r="E26" s="5">
        <v>584099394</v>
      </c>
    </row>
    <row r="27" spans="1:5" ht="15.6" customHeight="1" x14ac:dyDescent="0.25">
      <c r="A27" s="38"/>
      <c r="B27" s="4" t="s">
        <v>23</v>
      </c>
      <c r="C27" s="6">
        <v>625948389</v>
      </c>
      <c r="D27" s="58">
        <v>0</v>
      </c>
      <c r="E27" s="5">
        <v>662228978</v>
      </c>
    </row>
    <row r="28" spans="1:5" ht="15.6" customHeight="1" x14ac:dyDescent="0.25">
      <c r="A28" s="38"/>
      <c r="B28" s="4" t="s">
        <v>24</v>
      </c>
      <c r="C28" s="6">
        <v>653416646</v>
      </c>
      <c r="D28" s="58">
        <v>0</v>
      </c>
      <c r="E28" s="5">
        <v>646701707</v>
      </c>
    </row>
    <row r="29" spans="1:5" ht="15.6" customHeight="1" x14ac:dyDescent="0.25">
      <c r="A29" s="38"/>
      <c r="B29" s="4" t="s">
        <v>25</v>
      </c>
      <c r="C29" s="6">
        <v>690236203</v>
      </c>
      <c r="D29" s="58">
        <v>0</v>
      </c>
      <c r="E29" s="5">
        <v>633243384</v>
      </c>
    </row>
    <row r="30" spans="1:5" ht="15.6" customHeight="1" x14ac:dyDescent="0.25">
      <c r="A30" s="38"/>
      <c r="B30" s="4" t="s">
        <v>26</v>
      </c>
      <c r="C30" s="6">
        <v>644714375</v>
      </c>
      <c r="D30" s="58">
        <v>0</v>
      </c>
      <c r="E30" s="5">
        <v>517992255</v>
      </c>
    </row>
    <row r="31" spans="1:5" ht="15.6" customHeight="1" x14ac:dyDescent="0.25">
      <c r="A31" s="38"/>
      <c r="B31" s="4" t="s">
        <v>27</v>
      </c>
      <c r="C31" s="6">
        <v>532044107</v>
      </c>
      <c r="D31" s="58">
        <v>0</v>
      </c>
      <c r="E31" s="5">
        <v>551283727</v>
      </c>
    </row>
    <row r="32" spans="1:5" ht="15.6" customHeight="1" x14ac:dyDescent="0.25">
      <c r="A32" s="38"/>
      <c r="B32" s="4" t="s">
        <v>28</v>
      </c>
      <c r="C32" s="6">
        <v>522234107</v>
      </c>
      <c r="D32" s="58">
        <v>0</v>
      </c>
      <c r="E32" s="5">
        <v>567538358</v>
      </c>
    </row>
    <row r="33" spans="1:5" ht="15.6" customHeight="1" x14ac:dyDescent="0.25">
      <c r="A33" s="38"/>
      <c r="B33" s="4" t="s">
        <v>29</v>
      </c>
      <c r="C33" s="6">
        <v>562649344</v>
      </c>
      <c r="D33" s="6">
        <v>35117935</v>
      </c>
      <c r="E33" s="5">
        <v>590416245</v>
      </c>
    </row>
    <row r="34" spans="1:5" ht="15.6" customHeight="1" x14ac:dyDescent="0.25">
      <c r="A34" s="38"/>
      <c r="B34" s="4" t="s">
        <v>30</v>
      </c>
      <c r="C34" s="6">
        <v>616727053</v>
      </c>
      <c r="D34" s="6">
        <v>27790414</v>
      </c>
      <c r="E34" s="5">
        <v>611710075</v>
      </c>
    </row>
    <row r="35" spans="1:5" ht="15.6" customHeight="1" x14ac:dyDescent="0.25">
      <c r="A35" s="38"/>
      <c r="B35" s="4" t="s">
        <v>31</v>
      </c>
      <c r="C35" s="6">
        <v>627969251</v>
      </c>
      <c r="D35" s="6">
        <v>8590000</v>
      </c>
      <c r="E35" s="5">
        <v>643210977</v>
      </c>
    </row>
    <row r="36" spans="1:5" ht="15.6" customHeight="1" x14ac:dyDescent="0.25">
      <c r="A36" s="38"/>
      <c r="B36" s="4" t="s">
        <v>32</v>
      </c>
      <c r="C36" s="6">
        <v>647596267</v>
      </c>
      <c r="D36" s="58">
        <v>0</v>
      </c>
      <c r="E36" s="5">
        <v>681426619</v>
      </c>
    </row>
    <row r="37" spans="1:5" ht="15.6" customHeight="1" x14ac:dyDescent="0.25">
      <c r="A37" s="38"/>
      <c r="B37" s="4" t="s">
        <v>33</v>
      </c>
      <c r="C37" s="6">
        <v>682698250</v>
      </c>
      <c r="D37" s="6">
        <v>21500000</v>
      </c>
      <c r="E37" s="5">
        <v>717001449</v>
      </c>
    </row>
    <row r="38" spans="1:5" ht="15.6" customHeight="1" x14ac:dyDescent="0.25">
      <c r="A38" s="38"/>
      <c r="B38" s="4" t="s">
        <v>34</v>
      </c>
      <c r="C38" s="99">
        <v>751585000</v>
      </c>
      <c r="D38" s="58">
        <v>0</v>
      </c>
      <c r="E38" s="5">
        <v>764078707</v>
      </c>
    </row>
    <row r="39" spans="1:5" ht="15.6" customHeight="1" x14ac:dyDescent="0.25">
      <c r="A39" s="38"/>
      <c r="B39" s="4" t="s">
        <v>35</v>
      </c>
      <c r="C39" s="99">
        <v>797502000</v>
      </c>
      <c r="D39" s="58">
        <v>0</v>
      </c>
      <c r="E39" s="5">
        <v>797415847</v>
      </c>
    </row>
    <row r="40" spans="1:5" ht="15.6" customHeight="1" x14ac:dyDescent="0.25">
      <c r="A40" s="38"/>
      <c r="B40" s="4" t="s">
        <v>36</v>
      </c>
      <c r="C40" s="99">
        <v>836987000</v>
      </c>
      <c r="D40" s="58">
        <v>0</v>
      </c>
      <c r="E40" s="5">
        <v>836664338</v>
      </c>
    </row>
    <row r="41" spans="1:5" ht="15.6" customHeight="1" x14ac:dyDescent="0.25">
      <c r="A41" s="38"/>
      <c r="B41" s="4" t="s">
        <v>37</v>
      </c>
      <c r="C41" s="99">
        <v>861235000</v>
      </c>
      <c r="D41" s="100">
        <v>0</v>
      </c>
      <c r="E41" s="5">
        <v>863037030</v>
      </c>
    </row>
    <row r="42" spans="1:5" ht="15.6" customHeight="1" x14ac:dyDescent="0.25">
      <c r="A42" s="38"/>
      <c r="B42" s="12" t="s">
        <v>38</v>
      </c>
      <c r="C42" s="99">
        <v>861235000</v>
      </c>
      <c r="D42" s="100">
        <v>0</v>
      </c>
      <c r="E42" s="5">
        <v>996833645</v>
      </c>
    </row>
    <row r="43" spans="1:5" ht="15.6" customHeight="1" x14ac:dyDescent="0.25">
      <c r="A43" s="38"/>
      <c r="B43" s="12" t="s">
        <v>39</v>
      </c>
      <c r="C43" s="69">
        <f>987285024-92885024</f>
        <v>894400000</v>
      </c>
      <c r="D43" s="97">
        <v>92885024</v>
      </c>
      <c r="E43" s="196">
        <v>1138972300</v>
      </c>
    </row>
    <row r="44" spans="1:5" ht="15.6" customHeight="1" x14ac:dyDescent="0.25">
      <c r="A44" s="38"/>
      <c r="B44" s="8" t="s">
        <v>69</v>
      </c>
      <c r="C44" s="66">
        <v>1004596000</v>
      </c>
      <c r="D44" s="98">
        <v>160420001</v>
      </c>
      <c r="E44" s="111"/>
    </row>
    <row r="45" spans="1:5" ht="15.6" customHeight="1" x14ac:dyDescent="0.25">
      <c r="A45" s="38"/>
      <c r="B45" s="14"/>
      <c r="C45" s="14"/>
      <c r="D45" s="41"/>
      <c r="E45" s="14"/>
    </row>
    <row r="46" spans="1:5" ht="15.6" customHeight="1" x14ac:dyDescent="0.25">
      <c r="A46" s="38">
        <v>1</v>
      </c>
      <c r="B46" s="67" t="s">
        <v>100</v>
      </c>
      <c r="C46" s="22"/>
      <c r="D46" s="22"/>
      <c r="E46" s="22"/>
    </row>
    <row r="47" spans="1:5" ht="15.6" customHeight="1" x14ac:dyDescent="0.25">
      <c r="A47" s="38"/>
      <c r="B47" s="67"/>
      <c r="C47" s="22"/>
      <c r="D47" s="22"/>
      <c r="E47" s="22"/>
    </row>
    <row r="48" spans="1:5" ht="15.6" customHeight="1" x14ac:dyDescent="0.25">
      <c r="A48" s="38"/>
      <c r="B48" s="65" t="s">
        <v>144</v>
      </c>
      <c r="C48" s="22"/>
      <c r="D48" s="22"/>
      <c r="E48" s="22"/>
    </row>
    <row r="49" spans="1:5" ht="15.6" customHeight="1" x14ac:dyDescent="0.25">
      <c r="A49" s="38"/>
      <c r="B49" s="65"/>
      <c r="C49" s="22"/>
      <c r="D49" s="22"/>
      <c r="E49" s="22"/>
    </row>
    <row r="50" spans="1:5" ht="15.6" customHeight="1" x14ac:dyDescent="0.25">
      <c r="A50" s="38"/>
      <c r="B50" s="14" t="s">
        <v>202</v>
      </c>
      <c r="C50" s="68"/>
      <c r="D50" s="68"/>
      <c r="E50" s="68"/>
    </row>
  </sheetData>
  <mergeCells count="3">
    <mergeCell ref="B2:E2"/>
    <mergeCell ref="B1:E1"/>
    <mergeCell ref="B4:B5"/>
  </mergeCells>
  <printOptions horizontalCentered="1"/>
  <pageMargins left="0.75" right="0.75" top="1" bottom="1" header="0.5" footer="0.5"/>
  <pageSetup firstPageNumber="65" fitToHeight="7" orientation="portrait" r:id="rId1"/>
  <headerFooter scaleWithDoc="0" alignWithMargins="0">
    <oddFooter>&amp;C&amp;"Arial,Regular"&amp;10&amp;P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4D85B-9BBD-4355-9780-3AE2F9189251}">
  <sheetPr codeName="Sheet3">
    <tabColor rgb="FF7030A0"/>
  </sheetPr>
  <dimension ref="A1:H75"/>
  <sheetViews>
    <sheetView showGridLines="0" showWhiteSpace="0" zoomScaleNormal="100" zoomScaleSheetLayoutView="100" workbookViewId="0"/>
  </sheetViews>
  <sheetFormatPr defaultRowHeight="15.6" x14ac:dyDescent="0.25"/>
  <cols>
    <col min="1" max="1" width="2.44140625" style="23" bestFit="1" customWidth="1"/>
    <col min="2" max="2" width="11.6640625" style="41" customWidth="1"/>
    <col min="3" max="3" width="12.44140625" style="41" bestFit="1" customWidth="1"/>
    <col min="4" max="4" width="13.5546875" style="41" bestFit="1" customWidth="1"/>
    <col min="5" max="5" width="17.109375" style="41" bestFit="1" customWidth="1"/>
    <col min="6" max="6" width="15.88671875" style="41" bestFit="1" customWidth="1"/>
    <col min="7" max="7" width="19.88671875" style="41" customWidth="1"/>
    <col min="8" max="8" width="8.88671875" style="11"/>
    <col min="9" max="254" width="8.88671875" style="9"/>
    <col min="255" max="255" width="12.6640625" style="9" customWidth="1"/>
    <col min="256" max="256" width="15.6640625" style="9" customWidth="1"/>
    <col min="257" max="257" width="2.109375" style="9" customWidth="1"/>
    <col min="258" max="258" width="15.6640625" style="9" customWidth="1"/>
    <col min="259" max="259" width="18.6640625" style="9" customWidth="1"/>
    <col min="260" max="260" width="2.109375" style="9" bestFit="1" customWidth="1"/>
    <col min="261" max="261" width="18.6640625" style="9" customWidth="1"/>
    <col min="262" max="262" width="2.44140625" style="9" bestFit="1" customWidth="1"/>
    <col min="263" max="263" width="20.6640625" style="9" customWidth="1"/>
    <col min="264" max="510" width="8.88671875" style="9"/>
    <col min="511" max="511" width="12.6640625" style="9" customWidth="1"/>
    <col min="512" max="512" width="15.6640625" style="9" customWidth="1"/>
    <col min="513" max="513" width="2.109375" style="9" customWidth="1"/>
    <col min="514" max="514" width="15.6640625" style="9" customWidth="1"/>
    <col min="515" max="515" width="18.6640625" style="9" customWidth="1"/>
    <col min="516" max="516" width="2.109375" style="9" bestFit="1" customWidth="1"/>
    <col min="517" max="517" width="18.6640625" style="9" customWidth="1"/>
    <col min="518" max="518" width="2.44140625" style="9" bestFit="1" customWidth="1"/>
    <col min="519" max="519" width="20.6640625" style="9" customWidth="1"/>
    <col min="520" max="766" width="8.88671875" style="9"/>
    <col min="767" max="767" width="12.6640625" style="9" customWidth="1"/>
    <col min="768" max="768" width="15.6640625" style="9" customWidth="1"/>
    <col min="769" max="769" width="2.109375" style="9" customWidth="1"/>
    <col min="770" max="770" width="15.6640625" style="9" customWidth="1"/>
    <col min="771" max="771" width="18.6640625" style="9" customWidth="1"/>
    <col min="772" max="772" width="2.109375" style="9" bestFit="1" customWidth="1"/>
    <col min="773" max="773" width="18.6640625" style="9" customWidth="1"/>
    <col min="774" max="774" width="2.44140625" style="9" bestFit="1" customWidth="1"/>
    <col min="775" max="775" width="20.6640625" style="9" customWidth="1"/>
    <col min="776" max="1022" width="8.88671875" style="9"/>
    <col min="1023" max="1023" width="12.6640625" style="9" customWidth="1"/>
    <col min="1024" max="1024" width="15.6640625" style="9" customWidth="1"/>
    <col min="1025" max="1025" width="2.109375" style="9" customWidth="1"/>
    <col min="1026" max="1026" width="15.6640625" style="9" customWidth="1"/>
    <col min="1027" max="1027" width="18.6640625" style="9" customWidth="1"/>
    <col min="1028" max="1028" width="2.109375" style="9" bestFit="1" customWidth="1"/>
    <col min="1029" max="1029" width="18.6640625" style="9" customWidth="1"/>
    <col min="1030" max="1030" width="2.44140625" style="9" bestFit="1" customWidth="1"/>
    <col min="1031" max="1031" width="20.6640625" style="9" customWidth="1"/>
    <col min="1032" max="1278" width="8.88671875" style="9"/>
    <col min="1279" max="1279" width="12.6640625" style="9" customWidth="1"/>
    <col min="1280" max="1280" width="15.6640625" style="9" customWidth="1"/>
    <col min="1281" max="1281" width="2.109375" style="9" customWidth="1"/>
    <col min="1282" max="1282" width="15.6640625" style="9" customWidth="1"/>
    <col min="1283" max="1283" width="18.6640625" style="9" customWidth="1"/>
    <col min="1284" max="1284" width="2.109375" style="9" bestFit="1" customWidth="1"/>
    <col min="1285" max="1285" width="18.6640625" style="9" customWidth="1"/>
    <col min="1286" max="1286" width="2.44140625" style="9" bestFit="1" customWidth="1"/>
    <col min="1287" max="1287" width="20.6640625" style="9" customWidth="1"/>
    <col min="1288" max="1534" width="8.88671875" style="9"/>
    <col min="1535" max="1535" width="12.6640625" style="9" customWidth="1"/>
    <col min="1536" max="1536" width="15.6640625" style="9" customWidth="1"/>
    <col min="1537" max="1537" width="2.109375" style="9" customWidth="1"/>
    <col min="1538" max="1538" width="15.6640625" style="9" customWidth="1"/>
    <col min="1539" max="1539" width="18.6640625" style="9" customWidth="1"/>
    <col min="1540" max="1540" width="2.109375" style="9" bestFit="1" customWidth="1"/>
    <col min="1541" max="1541" width="18.6640625" style="9" customWidth="1"/>
    <col min="1542" max="1542" width="2.44140625" style="9" bestFit="1" customWidth="1"/>
    <col min="1543" max="1543" width="20.6640625" style="9" customWidth="1"/>
    <col min="1544" max="1790" width="8.88671875" style="9"/>
    <col min="1791" max="1791" width="12.6640625" style="9" customWidth="1"/>
    <col min="1792" max="1792" width="15.6640625" style="9" customWidth="1"/>
    <col min="1793" max="1793" width="2.109375" style="9" customWidth="1"/>
    <col min="1794" max="1794" width="15.6640625" style="9" customWidth="1"/>
    <col min="1795" max="1795" width="18.6640625" style="9" customWidth="1"/>
    <col min="1796" max="1796" width="2.109375" style="9" bestFit="1" customWidth="1"/>
    <col min="1797" max="1797" width="18.6640625" style="9" customWidth="1"/>
    <col min="1798" max="1798" width="2.44140625" style="9" bestFit="1" customWidth="1"/>
    <col min="1799" max="1799" width="20.6640625" style="9" customWidth="1"/>
    <col min="1800" max="2046" width="8.88671875" style="9"/>
    <col min="2047" max="2047" width="12.6640625" style="9" customWidth="1"/>
    <col min="2048" max="2048" width="15.6640625" style="9" customWidth="1"/>
    <col min="2049" max="2049" width="2.109375" style="9" customWidth="1"/>
    <col min="2050" max="2050" width="15.6640625" style="9" customWidth="1"/>
    <col min="2051" max="2051" width="18.6640625" style="9" customWidth="1"/>
    <col min="2052" max="2052" width="2.109375" style="9" bestFit="1" customWidth="1"/>
    <col min="2053" max="2053" width="18.6640625" style="9" customWidth="1"/>
    <col min="2054" max="2054" width="2.44140625" style="9" bestFit="1" customWidth="1"/>
    <col min="2055" max="2055" width="20.6640625" style="9" customWidth="1"/>
    <col min="2056" max="2302" width="8.88671875" style="9"/>
    <col min="2303" max="2303" width="12.6640625" style="9" customWidth="1"/>
    <col min="2304" max="2304" width="15.6640625" style="9" customWidth="1"/>
    <col min="2305" max="2305" width="2.109375" style="9" customWidth="1"/>
    <col min="2306" max="2306" width="15.6640625" style="9" customWidth="1"/>
    <col min="2307" max="2307" width="18.6640625" style="9" customWidth="1"/>
    <col min="2308" max="2308" width="2.109375" style="9" bestFit="1" customWidth="1"/>
    <col min="2309" max="2309" width="18.6640625" style="9" customWidth="1"/>
    <col min="2310" max="2310" width="2.44140625" style="9" bestFit="1" customWidth="1"/>
    <col min="2311" max="2311" width="20.6640625" style="9" customWidth="1"/>
    <col min="2312" max="2558" width="8.88671875" style="9"/>
    <col min="2559" max="2559" width="12.6640625" style="9" customWidth="1"/>
    <col min="2560" max="2560" width="15.6640625" style="9" customWidth="1"/>
    <col min="2561" max="2561" width="2.109375" style="9" customWidth="1"/>
    <col min="2562" max="2562" width="15.6640625" style="9" customWidth="1"/>
    <col min="2563" max="2563" width="18.6640625" style="9" customWidth="1"/>
    <col min="2564" max="2564" width="2.109375" style="9" bestFit="1" customWidth="1"/>
    <col min="2565" max="2565" width="18.6640625" style="9" customWidth="1"/>
    <col min="2566" max="2566" width="2.44140625" style="9" bestFit="1" customWidth="1"/>
    <col min="2567" max="2567" width="20.6640625" style="9" customWidth="1"/>
    <col min="2568" max="2814" width="8.88671875" style="9"/>
    <col min="2815" max="2815" width="12.6640625" style="9" customWidth="1"/>
    <col min="2816" max="2816" width="15.6640625" style="9" customWidth="1"/>
    <col min="2817" max="2817" width="2.109375" style="9" customWidth="1"/>
    <col min="2818" max="2818" width="15.6640625" style="9" customWidth="1"/>
    <col min="2819" max="2819" width="18.6640625" style="9" customWidth="1"/>
    <col min="2820" max="2820" width="2.109375" style="9" bestFit="1" customWidth="1"/>
    <col min="2821" max="2821" width="18.6640625" style="9" customWidth="1"/>
    <col min="2822" max="2822" width="2.44140625" style="9" bestFit="1" customWidth="1"/>
    <col min="2823" max="2823" width="20.6640625" style="9" customWidth="1"/>
    <col min="2824" max="3070" width="8.88671875" style="9"/>
    <col min="3071" max="3071" width="12.6640625" style="9" customWidth="1"/>
    <col min="3072" max="3072" width="15.6640625" style="9" customWidth="1"/>
    <col min="3073" max="3073" width="2.109375" style="9" customWidth="1"/>
    <col min="3074" max="3074" width="15.6640625" style="9" customWidth="1"/>
    <col min="3075" max="3075" width="18.6640625" style="9" customWidth="1"/>
    <col min="3076" max="3076" width="2.109375" style="9" bestFit="1" customWidth="1"/>
    <col min="3077" max="3077" width="18.6640625" style="9" customWidth="1"/>
    <col min="3078" max="3078" width="2.44140625" style="9" bestFit="1" customWidth="1"/>
    <col min="3079" max="3079" width="20.6640625" style="9" customWidth="1"/>
    <col min="3080" max="3326" width="8.88671875" style="9"/>
    <col min="3327" max="3327" width="12.6640625" style="9" customWidth="1"/>
    <col min="3328" max="3328" width="15.6640625" style="9" customWidth="1"/>
    <col min="3329" max="3329" width="2.109375" style="9" customWidth="1"/>
    <col min="3330" max="3330" width="15.6640625" style="9" customWidth="1"/>
    <col min="3331" max="3331" width="18.6640625" style="9" customWidth="1"/>
    <col min="3332" max="3332" width="2.109375" style="9" bestFit="1" customWidth="1"/>
    <col min="3333" max="3333" width="18.6640625" style="9" customWidth="1"/>
    <col min="3334" max="3334" width="2.44140625" style="9" bestFit="1" customWidth="1"/>
    <col min="3335" max="3335" width="20.6640625" style="9" customWidth="1"/>
    <col min="3336" max="3582" width="8.88671875" style="9"/>
    <col min="3583" max="3583" width="12.6640625" style="9" customWidth="1"/>
    <col min="3584" max="3584" width="15.6640625" style="9" customWidth="1"/>
    <col min="3585" max="3585" width="2.109375" style="9" customWidth="1"/>
    <col min="3586" max="3586" width="15.6640625" style="9" customWidth="1"/>
    <col min="3587" max="3587" width="18.6640625" style="9" customWidth="1"/>
    <col min="3588" max="3588" width="2.109375" style="9" bestFit="1" customWidth="1"/>
    <col min="3589" max="3589" width="18.6640625" style="9" customWidth="1"/>
    <col min="3590" max="3590" width="2.44140625" style="9" bestFit="1" customWidth="1"/>
    <col min="3591" max="3591" width="20.6640625" style="9" customWidth="1"/>
    <col min="3592" max="3838" width="8.88671875" style="9"/>
    <col min="3839" max="3839" width="12.6640625" style="9" customWidth="1"/>
    <col min="3840" max="3840" width="15.6640625" style="9" customWidth="1"/>
    <col min="3841" max="3841" width="2.109375" style="9" customWidth="1"/>
    <col min="3842" max="3842" width="15.6640625" style="9" customWidth="1"/>
    <col min="3843" max="3843" width="18.6640625" style="9" customWidth="1"/>
    <col min="3844" max="3844" width="2.109375" style="9" bestFit="1" customWidth="1"/>
    <col min="3845" max="3845" width="18.6640625" style="9" customWidth="1"/>
    <col min="3846" max="3846" width="2.44140625" style="9" bestFit="1" customWidth="1"/>
    <col min="3847" max="3847" width="20.6640625" style="9" customWidth="1"/>
    <col min="3848" max="4094" width="8.88671875" style="9"/>
    <col min="4095" max="4095" width="12.6640625" style="9" customWidth="1"/>
    <col min="4096" max="4096" width="15.6640625" style="9" customWidth="1"/>
    <col min="4097" max="4097" width="2.109375" style="9" customWidth="1"/>
    <col min="4098" max="4098" width="15.6640625" style="9" customWidth="1"/>
    <col min="4099" max="4099" width="18.6640625" style="9" customWidth="1"/>
    <col min="4100" max="4100" width="2.109375" style="9" bestFit="1" customWidth="1"/>
    <col min="4101" max="4101" width="18.6640625" style="9" customWidth="1"/>
    <col min="4102" max="4102" width="2.44140625" style="9" bestFit="1" customWidth="1"/>
    <col min="4103" max="4103" width="20.6640625" style="9" customWidth="1"/>
    <col min="4104" max="4350" width="8.88671875" style="9"/>
    <col min="4351" max="4351" width="12.6640625" style="9" customWidth="1"/>
    <col min="4352" max="4352" width="15.6640625" style="9" customWidth="1"/>
    <col min="4353" max="4353" width="2.109375" style="9" customWidth="1"/>
    <col min="4354" max="4354" width="15.6640625" style="9" customWidth="1"/>
    <col min="4355" max="4355" width="18.6640625" style="9" customWidth="1"/>
    <col min="4356" max="4356" width="2.109375" style="9" bestFit="1" customWidth="1"/>
    <col min="4357" max="4357" width="18.6640625" style="9" customWidth="1"/>
    <col min="4358" max="4358" width="2.44140625" style="9" bestFit="1" customWidth="1"/>
    <col min="4359" max="4359" width="20.6640625" style="9" customWidth="1"/>
    <col min="4360" max="4606" width="8.88671875" style="9"/>
    <col min="4607" max="4607" width="12.6640625" style="9" customWidth="1"/>
    <col min="4608" max="4608" width="15.6640625" style="9" customWidth="1"/>
    <col min="4609" max="4609" width="2.109375" style="9" customWidth="1"/>
    <col min="4610" max="4610" width="15.6640625" style="9" customWidth="1"/>
    <col min="4611" max="4611" width="18.6640625" style="9" customWidth="1"/>
    <col min="4612" max="4612" width="2.109375" style="9" bestFit="1" customWidth="1"/>
    <col min="4613" max="4613" width="18.6640625" style="9" customWidth="1"/>
    <col min="4614" max="4614" width="2.44140625" style="9" bestFit="1" customWidth="1"/>
    <col min="4615" max="4615" width="20.6640625" style="9" customWidth="1"/>
    <col min="4616" max="4862" width="8.88671875" style="9"/>
    <col min="4863" max="4863" width="12.6640625" style="9" customWidth="1"/>
    <col min="4864" max="4864" width="15.6640625" style="9" customWidth="1"/>
    <col min="4865" max="4865" width="2.109375" style="9" customWidth="1"/>
    <col min="4866" max="4866" width="15.6640625" style="9" customWidth="1"/>
    <col min="4867" max="4867" width="18.6640625" style="9" customWidth="1"/>
    <col min="4868" max="4868" width="2.109375" style="9" bestFit="1" customWidth="1"/>
    <col min="4869" max="4869" width="18.6640625" style="9" customWidth="1"/>
    <col min="4870" max="4870" width="2.44140625" style="9" bestFit="1" customWidth="1"/>
    <col min="4871" max="4871" width="20.6640625" style="9" customWidth="1"/>
    <col min="4872" max="5118" width="8.88671875" style="9"/>
    <col min="5119" max="5119" width="12.6640625" style="9" customWidth="1"/>
    <col min="5120" max="5120" width="15.6640625" style="9" customWidth="1"/>
    <col min="5121" max="5121" width="2.109375" style="9" customWidth="1"/>
    <col min="5122" max="5122" width="15.6640625" style="9" customWidth="1"/>
    <col min="5123" max="5123" width="18.6640625" style="9" customWidth="1"/>
    <col min="5124" max="5124" width="2.109375" style="9" bestFit="1" customWidth="1"/>
    <col min="5125" max="5125" width="18.6640625" style="9" customWidth="1"/>
    <col min="5126" max="5126" width="2.44140625" style="9" bestFit="1" customWidth="1"/>
    <col min="5127" max="5127" width="20.6640625" style="9" customWidth="1"/>
    <col min="5128" max="5374" width="8.88671875" style="9"/>
    <col min="5375" max="5375" width="12.6640625" style="9" customWidth="1"/>
    <col min="5376" max="5376" width="15.6640625" style="9" customWidth="1"/>
    <col min="5377" max="5377" width="2.109375" style="9" customWidth="1"/>
    <col min="5378" max="5378" width="15.6640625" style="9" customWidth="1"/>
    <col min="5379" max="5379" width="18.6640625" style="9" customWidth="1"/>
    <col min="5380" max="5380" width="2.109375" style="9" bestFit="1" customWidth="1"/>
    <col min="5381" max="5381" width="18.6640625" style="9" customWidth="1"/>
    <col min="5382" max="5382" width="2.44140625" style="9" bestFit="1" customWidth="1"/>
    <col min="5383" max="5383" width="20.6640625" style="9" customWidth="1"/>
    <col min="5384" max="5630" width="8.88671875" style="9"/>
    <col min="5631" max="5631" width="12.6640625" style="9" customWidth="1"/>
    <col min="5632" max="5632" width="15.6640625" style="9" customWidth="1"/>
    <col min="5633" max="5633" width="2.109375" style="9" customWidth="1"/>
    <col min="5634" max="5634" width="15.6640625" style="9" customWidth="1"/>
    <col min="5635" max="5635" width="18.6640625" style="9" customWidth="1"/>
    <col min="5636" max="5636" width="2.109375" style="9" bestFit="1" customWidth="1"/>
    <col min="5637" max="5637" width="18.6640625" style="9" customWidth="1"/>
    <col min="5638" max="5638" width="2.44140625" style="9" bestFit="1" customWidth="1"/>
    <col min="5639" max="5639" width="20.6640625" style="9" customWidth="1"/>
    <col min="5640" max="5886" width="8.88671875" style="9"/>
    <col min="5887" max="5887" width="12.6640625" style="9" customWidth="1"/>
    <col min="5888" max="5888" width="15.6640625" style="9" customWidth="1"/>
    <col min="5889" max="5889" width="2.109375" style="9" customWidth="1"/>
    <col min="5890" max="5890" width="15.6640625" style="9" customWidth="1"/>
    <col min="5891" max="5891" width="18.6640625" style="9" customWidth="1"/>
    <col min="5892" max="5892" width="2.109375" style="9" bestFit="1" customWidth="1"/>
    <col min="5893" max="5893" width="18.6640625" style="9" customWidth="1"/>
    <col min="5894" max="5894" width="2.44140625" style="9" bestFit="1" customWidth="1"/>
    <col min="5895" max="5895" width="20.6640625" style="9" customWidth="1"/>
    <col min="5896" max="6142" width="8.88671875" style="9"/>
    <col min="6143" max="6143" width="12.6640625" style="9" customWidth="1"/>
    <col min="6144" max="6144" width="15.6640625" style="9" customWidth="1"/>
    <col min="6145" max="6145" width="2.109375" style="9" customWidth="1"/>
    <col min="6146" max="6146" width="15.6640625" style="9" customWidth="1"/>
    <col min="6147" max="6147" width="18.6640625" style="9" customWidth="1"/>
    <col min="6148" max="6148" width="2.109375" style="9" bestFit="1" customWidth="1"/>
    <col min="6149" max="6149" width="18.6640625" style="9" customWidth="1"/>
    <col min="6150" max="6150" width="2.44140625" style="9" bestFit="1" customWidth="1"/>
    <col min="6151" max="6151" width="20.6640625" style="9" customWidth="1"/>
    <col min="6152" max="6398" width="8.88671875" style="9"/>
    <col min="6399" max="6399" width="12.6640625" style="9" customWidth="1"/>
    <col min="6400" max="6400" width="15.6640625" style="9" customWidth="1"/>
    <col min="6401" max="6401" width="2.109375" style="9" customWidth="1"/>
    <col min="6402" max="6402" width="15.6640625" style="9" customWidth="1"/>
    <col min="6403" max="6403" width="18.6640625" style="9" customWidth="1"/>
    <col min="6404" max="6404" width="2.109375" style="9" bestFit="1" customWidth="1"/>
    <col min="6405" max="6405" width="18.6640625" style="9" customWidth="1"/>
    <col min="6406" max="6406" width="2.44140625" style="9" bestFit="1" customWidth="1"/>
    <col min="6407" max="6407" width="20.6640625" style="9" customWidth="1"/>
    <col min="6408" max="6654" width="8.88671875" style="9"/>
    <col min="6655" max="6655" width="12.6640625" style="9" customWidth="1"/>
    <col min="6656" max="6656" width="15.6640625" style="9" customWidth="1"/>
    <col min="6657" max="6657" width="2.109375" style="9" customWidth="1"/>
    <col min="6658" max="6658" width="15.6640625" style="9" customWidth="1"/>
    <col min="6659" max="6659" width="18.6640625" style="9" customWidth="1"/>
    <col min="6660" max="6660" width="2.109375" style="9" bestFit="1" customWidth="1"/>
    <col min="6661" max="6661" width="18.6640625" style="9" customWidth="1"/>
    <col min="6662" max="6662" width="2.44140625" style="9" bestFit="1" customWidth="1"/>
    <col min="6663" max="6663" width="20.6640625" style="9" customWidth="1"/>
    <col min="6664" max="6910" width="8.88671875" style="9"/>
    <col min="6911" max="6911" width="12.6640625" style="9" customWidth="1"/>
    <col min="6912" max="6912" width="15.6640625" style="9" customWidth="1"/>
    <col min="6913" max="6913" width="2.109375" style="9" customWidth="1"/>
    <col min="6914" max="6914" width="15.6640625" style="9" customWidth="1"/>
    <col min="6915" max="6915" width="18.6640625" style="9" customWidth="1"/>
    <col min="6916" max="6916" width="2.109375" style="9" bestFit="1" customWidth="1"/>
    <col min="6917" max="6917" width="18.6640625" style="9" customWidth="1"/>
    <col min="6918" max="6918" width="2.44140625" style="9" bestFit="1" customWidth="1"/>
    <col min="6919" max="6919" width="20.6640625" style="9" customWidth="1"/>
    <col min="6920" max="7166" width="8.88671875" style="9"/>
    <col min="7167" max="7167" width="12.6640625" style="9" customWidth="1"/>
    <col min="7168" max="7168" width="15.6640625" style="9" customWidth="1"/>
    <col min="7169" max="7169" width="2.109375" style="9" customWidth="1"/>
    <col min="7170" max="7170" width="15.6640625" style="9" customWidth="1"/>
    <col min="7171" max="7171" width="18.6640625" style="9" customWidth="1"/>
    <col min="7172" max="7172" width="2.109375" style="9" bestFit="1" customWidth="1"/>
    <col min="7173" max="7173" width="18.6640625" style="9" customWidth="1"/>
    <col min="7174" max="7174" width="2.44140625" style="9" bestFit="1" customWidth="1"/>
    <col min="7175" max="7175" width="20.6640625" style="9" customWidth="1"/>
    <col min="7176" max="7422" width="8.88671875" style="9"/>
    <col min="7423" max="7423" width="12.6640625" style="9" customWidth="1"/>
    <col min="7424" max="7424" width="15.6640625" style="9" customWidth="1"/>
    <col min="7425" max="7425" width="2.109375" style="9" customWidth="1"/>
    <col min="7426" max="7426" width="15.6640625" style="9" customWidth="1"/>
    <col min="7427" max="7427" width="18.6640625" style="9" customWidth="1"/>
    <col min="7428" max="7428" width="2.109375" style="9" bestFit="1" customWidth="1"/>
    <col min="7429" max="7429" width="18.6640625" style="9" customWidth="1"/>
    <col min="7430" max="7430" width="2.44140625" style="9" bestFit="1" customWidth="1"/>
    <col min="7431" max="7431" width="20.6640625" style="9" customWidth="1"/>
    <col min="7432" max="7678" width="8.88671875" style="9"/>
    <col min="7679" max="7679" width="12.6640625" style="9" customWidth="1"/>
    <col min="7680" max="7680" width="15.6640625" style="9" customWidth="1"/>
    <col min="7681" max="7681" width="2.109375" style="9" customWidth="1"/>
    <col min="7682" max="7682" width="15.6640625" style="9" customWidth="1"/>
    <col min="7683" max="7683" width="18.6640625" style="9" customWidth="1"/>
    <col min="7684" max="7684" width="2.109375" style="9" bestFit="1" customWidth="1"/>
    <col min="7685" max="7685" width="18.6640625" style="9" customWidth="1"/>
    <col min="7686" max="7686" width="2.44140625" style="9" bestFit="1" customWidth="1"/>
    <col min="7687" max="7687" width="20.6640625" style="9" customWidth="1"/>
    <col min="7688" max="7934" width="8.88671875" style="9"/>
    <col min="7935" max="7935" width="12.6640625" style="9" customWidth="1"/>
    <col min="7936" max="7936" width="15.6640625" style="9" customWidth="1"/>
    <col min="7937" max="7937" width="2.109375" style="9" customWidth="1"/>
    <col min="7938" max="7938" width="15.6640625" style="9" customWidth="1"/>
    <col min="7939" max="7939" width="18.6640625" style="9" customWidth="1"/>
    <col min="7940" max="7940" width="2.109375" style="9" bestFit="1" customWidth="1"/>
    <col min="7941" max="7941" width="18.6640625" style="9" customWidth="1"/>
    <col min="7942" max="7942" width="2.44140625" style="9" bestFit="1" customWidth="1"/>
    <col min="7943" max="7943" width="20.6640625" style="9" customWidth="1"/>
    <col min="7944" max="8190" width="8.88671875" style="9"/>
    <col min="8191" max="8191" width="12.6640625" style="9" customWidth="1"/>
    <col min="8192" max="8192" width="15.6640625" style="9" customWidth="1"/>
    <col min="8193" max="8193" width="2.109375" style="9" customWidth="1"/>
    <col min="8194" max="8194" width="15.6640625" style="9" customWidth="1"/>
    <col min="8195" max="8195" width="18.6640625" style="9" customWidth="1"/>
    <col min="8196" max="8196" width="2.109375" style="9" bestFit="1" customWidth="1"/>
    <col min="8197" max="8197" width="18.6640625" style="9" customWidth="1"/>
    <col min="8198" max="8198" width="2.44140625" style="9" bestFit="1" customWidth="1"/>
    <col min="8199" max="8199" width="20.6640625" style="9" customWidth="1"/>
    <col min="8200" max="8446" width="8.88671875" style="9"/>
    <col min="8447" max="8447" width="12.6640625" style="9" customWidth="1"/>
    <col min="8448" max="8448" width="15.6640625" style="9" customWidth="1"/>
    <col min="8449" max="8449" width="2.109375" style="9" customWidth="1"/>
    <col min="8450" max="8450" width="15.6640625" style="9" customWidth="1"/>
    <col min="8451" max="8451" width="18.6640625" style="9" customWidth="1"/>
    <col min="8452" max="8452" width="2.109375" style="9" bestFit="1" customWidth="1"/>
    <col min="8453" max="8453" width="18.6640625" style="9" customWidth="1"/>
    <col min="8454" max="8454" width="2.44140625" style="9" bestFit="1" customWidth="1"/>
    <col min="8455" max="8455" width="20.6640625" style="9" customWidth="1"/>
    <col min="8456" max="8702" width="8.88671875" style="9"/>
    <col min="8703" max="8703" width="12.6640625" style="9" customWidth="1"/>
    <col min="8704" max="8704" width="15.6640625" style="9" customWidth="1"/>
    <col min="8705" max="8705" width="2.109375" style="9" customWidth="1"/>
    <col min="8706" max="8706" width="15.6640625" style="9" customWidth="1"/>
    <col min="8707" max="8707" width="18.6640625" style="9" customWidth="1"/>
    <col min="8708" max="8708" width="2.109375" style="9" bestFit="1" customWidth="1"/>
    <col min="8709" max="8709" width="18.6640625" style="9" customWidth="1"/>
    <col min="8710" max="8710" width="2.44140625" style="9" bestFit="1" customWidth="1"/>
    <col min="8711" max="8711" width="20.6640625" style="9" customWidth="1"/>
    <col min="8712" max="8958" width="8.88671875" style="9"/>
    <col min="8959" max="8959" width="12.6640625" style="9" customWidth="1"/>
    <col min="8960" max="8960" width="15.6640625" style="9" customWidth="1"/>
    <col min="8961" max="8961" width="2.109375" style="9" customWidth="1"/>
    <col min="8962" max="8962" width="15.6640625" style="9" customWidth="1"/>
    <col min="8963" max="8963" width="18.6640625" style="9" customWidth="1"/>
    <col min="8964" max="8964" width="2.109375" style="9" bestFit="1" customWidth="1"/>
    <col min="8965" max="8965" width="18.6640625" style="9" customWidth="1"/>
    <col min="8966" max="8966" width="2.44140625" style="9" bestFit="1" customWidth="1"/>
    <col min="8967" max="8967" width="20.6640625" style="9" customWidth="1"/>
    <col min="8968" max="9214" width="8.88671875" style="9"/>
    <col min="9215" max="9215" width="12.6640625" style="9" customWidth="1"/>
    <col min="9216" max="9216" width="15.6640625" style="9" customWidth="1"/>
    <col min="9217" max="9217" width="2.109375" style="9" customWidth="1"/>
    <col min="9218" max="9218" width="15.6640625" style="9" customWidth="1"/>
    <col min="9219" max="9219" width="18.6640625" style="9" customWidth="1"/>
    <col min="9220" max="9220" width="2.109375" style="9" bestFit="1" customWidth="1"/>
    <col min="9221" max="9221" width="18.6640625" style="9" customWidth="1"/>
    <col min="9222" max="9222" width="2.44140625" style="9" bestFit="1" customWidth="1"/>
    <col min="9223" max="9223" width="20.6640625" style="9" customWidth="1"/>
    <col min="9224" max="9470" width="8.88671875" style="9"/>
    <col min="9471" max="9471" width="12.6640625" style="9" customWidth="1"/>
    <col min="9472" max="9472" width="15.6640625" style="9" customWidth="1"/>
    <col min="9473" max="9473" width="2.109375" style="9" customWidth="1"/>
    <col min="9474" max="9474" width="15.6640625" style="9" customWidth="1"/>
    <col min="9475" max="9475" width="18.6640625" style="9" customWidth="1"/>
    <col min="9476" max="9476" width="2.109375" style="9" bestFit="1" customWidth="1"/>
    <col min="9477" max="9477" width="18.6640625" style="9" customWidth="1"/>
    <col min="9478" max="9478" width="2.44140625" style="9" bestFit="1" customWidth="1"/>
    <col min="9479" max="9479" width="20.6640625" style="9" customWidth="1"/>
    <col min="9480" max="9726" width="8.88671875" style="9"/>
    <col min="9727" max="9727" width="12.6640625" style="9" customWidth="1"/>
    <col min="9728" max="9728" width="15.6640625" style="9" customWidth="1"/>
    <col min="9729" max="9729" width="2.109375" style="9" customWidth="1"/>
    <col min="9730" max="9730" width="15.6640625" style="9" customWidth="1"/>
    <col min="9731" max="9731" width="18.6640625" style="9" customWidth="1"/>
    <col min="9732" max="9732" width="2.109375" style="9" bestFit="1" customWidth="1"/>
    <col min="9733" max="9733" width="18.6640625" style="9" customWidth="1"/>
    <col min="9734" max="9734" width="2.44140625" style="9" bestFit="1" customWidth="1"/>
    <col min="9735" max="9735" width="20.6640625" style="9" customWidth="1"/>
    <col min="9736" max="9982" width="8.88671875" style="9"/>
    <col min="9983" max="9983" width="12.6640625" style="9" customWidth="1"/>
    <col min="9984" max="9984" width="15.6640625" style="9" customWidth="1"/>
    <col min="9985" max="9985" width="2.109375" style="9" customWidth="1"/>
    <col min="9986" max="9986" width="15.6640625" style="9" customWidth="1"/>
    <col min="9987" max="9987" width="18.6640625" style="9" customWidth="1"/>
    <col min="9988" max="9988" width="2.109375" style="9" bestFit="1" customWidth="1"/>
    <col min="9989" max="9989" width="18.6640625" style="9" customWidth="1"/>
    <col min="9990" max="9990" width="2.44140625" style="9" bestFit="1" customWidth="1"/>
    <col min="9991" max="9991" width="20.6640625" style="9" customWidth="1"/>
    <col min="9992" max="10238" width="8.88671875" style="9"/>
    <col min="10239" max="10239" width="12.6640625" style="9" customWidth="1"/>
    <col min="10240" max="10240" width="15.6640625" style="9" customWidth="1"/>
    <col min="10241" max="10241" width="2.109375" style="9" customWidth="1"/>
    <col min="10242" max="10242" width="15.6640625" style="9" customWidth="1"/>
    <col min="10243" max="10243" width="18.6640625" style="9" customWidth="1"/>
    <col min="10244" max="10244" width="2.109375" style="9" bestFit="1" customWidth="1"/>
    <col min="10245" max="10245" width="18.6640625" style="9" customWidth="1"/>
    <col min="10246" max="10246" width="2.44140625" style="9" bestFit="1" customWidth="1"/>
    <col min="10247" max="10247" width="20.6640625" style="9" customWidth="1"/>
    <col min="10248" max="10494" width="8.88671875" style="9"/>
    <col min="10495" max="10495" width="12.6640625" style="9" customWidth="1"/>
    <col min="10496" max="10496" width="15.6640625" style="9" customWidth="1"/>
    <col min="10497" max="10497" width="2.109375" style="9" customWidth="1"/>
    <col min="10498" max="10498" width="15.6640625" style="9" customWidth="1"/>
    <col min="10499" max="10499" width="18.6640625" style="9" customWidth="1"/>
    <col min="10500" max="10500" width="2.109375" style="9" bestFit="1" customWidth="1"/>
    <col min="10501" max="10501" width="18.6640625" style="9" customWidth="1"/>
    <col min="10502" max="10502" width="2.44140625" style="9" bestFit="1" customWidth="1"/>
    <col min="10503" max="10503" width="20.6640625" style="9" customWidth="1"/>
    <col min="10504" max="10750" width="8.88671875" style="9"/>
    <col min="10751" max="10751" width="12.6640625" style="9" customWidth="1"/>
    <col min="10752" max="10752" width="15.6640625" style="9" customWidth="1"/>
    <col min="10753" max="10753" width="2.109375" style="9" customWidth="1"/>
    <col min="10754" max="10754" width="15.6640625" style="9" customWidth="1"/>
    <col min="10755" max="10755" width="18.6640625" style="9" customWidth="1"/>
    <col min="10756" max="10756" width="2.109375" style="9" bestFit="1" customWidth="1"/>
    <col min="10757" max="10757" width="18.6640625" style="9" customWidth="1"/>
    <col min="10758" max="10758" width="2.44140625" style="9" bestFit="1" customWidth="1"/>
    <col min="10759" max="10759" width="20.6640625" style="9" customWidth="1"/>
    <col min="10760" max="11006" width="8.88671875" style="9"/>
    <col min="11007" max="11007" width="12.6640625" style="9" customWidth="1"/>
    <col min="11008" max="11008" width="15.6640625" style="9" customWidth="1"/>
    <col min="11009" max="11009" width="2.109375" style="9" customWidth="1"/>
    <col min="11010" max="11010" width="15.6640625" style="9" customWidth="1"/>
    <col min="11011" max="11011" width="18.6640625" style="9" customWidth="1"/>
    <col min="11012" max="11012" width="2.109375" style="9" bestFit="1" customWidth="1"/>
    <col min="11013" max="11013" width="18.6640625" style="9" customWidth="1"/>
    <col min="11014" max="11014" width="2.44140625" style="9" bestFit="1" customWidth="1"/>
    <col min="11015" max="11015" width="20.6640625" style="9" customWidth="1"/>
    <col min="11016" max="11262" width="8.88671875" style="9"/>
    <col min="11263" max="11263" width="12.6640625" style="9" customWidth="1"/>
    <col min="11264" max="11264" width="15.6640625" style="9" customWidth="1"/>
    <col min="11265" max="11265" width="2.109375" style="9" customWidth="1"/>
    <col min="11266" max="11266" width="15.6640625" style="9" customWidth="1"/>
    <col min="11267" max="11267" width="18.6640625" style="9" customWidth="1"/>
    <col min="11268" max="11268" width="2.109375" style="9" bestFit="1" customWidth="1"/>
    <col min="11269" max="11269" width="18.6640625" style="9" customWidth="1"/>
    <col min="11270" max="11270" width="2.44140625" style="9" bestFit="1" customWidth="1"/>
    <col min="11271" max="11271" width="20.6640625" style="9" customWidth="1"/>
    <col min="11272" max="11518" width="8.88671875" style="9"/>
    <col min="11519" max="11519" width="12.6640625" style="9" customWidth="1"/>
    <col min="11520" max="11520" width="15.6640625" style="9" customWidth="1"/>
    <col min="11521" max="11521" width="2.109375" style="9" customWidth="1"/>
    <col min="11522" max="11522" width="15.6640625" style="9" customWidth="1"/>
    <col min="11523" max="11523" width="18.6640625" style="9" customWidth="1"/>
    <col min="11524" max="11524" width="2.109375" style="9" bestFit="1" customWidth="1"/>
    <col min="11525" max="11525" width="18.6640625" style="9" customWidth="1"/>
    <col min="11526" max="11526" width="2.44140625" style="9" bestFit="1" customWidth="1"/>
    <col min="11527" max="11527" width="20.6640625" style="9" customWidth="1"/>
    <col min="11528" max="11774" width="8.88671875" style="9"/>
    <col min="11775" max="11775" width="12.6640625" style="9" customWidth="1"/>
    <col min="11776" max="11776" width="15.6640625" style="9" customWidth="1"/>
    <col min="11777" max="11777" width="2.109375" style="9" customWidth="1"/>
    <col min="11778" max="11778" width="15.6640625" style="9" customWidth="1"/>
    <col min="11779" max="11779" width="18.6640625" style="9" customWidth="1"/>
    <col min="11780" max="11780" width="2.109375" style="9" bestFit="1" customWidth="1"/>
    <col min="11781" max="11781" width="18.6640625" style="9" customWidth="1"/>
    <col min="11782" max="11782" width="2.44140625" style="9" bestFit="1" customWidth="1"/>
    <col min="11783" max="11783" width="20.6640625" style="9" customWidth="1"/>
    <col min="11784" max="12030" width="8.88671875" style="9"/>
    <col min="12031" max="12031" width="12.6640625" style="9" customWidth="1"/>
    <col min="12032" max="12032" width="15.6640625" style="9" customWidth="1"/>
    <col min="12033" max="12033" width="2.109375" style="9" customWidth="1"/>
    <col min="12034" max="12034" width="15.6640625" style="9" customWidth="1"/>
    <col min="12035" max="12035" width="18.6640625" style="9" customWidth="1"/>
    <col min="12036" max="12036" width="2.109375" style="9" bestFit="1" customWidth="1"/>
    <col min="12037" max="12037" width="18.6640625" style="9" customWidth="1"/>
    <col min="12038" max="12038" width="2.44140625" style="9" bestFit="1" customWidth="1"/>
    <col min="12039" max="12039" width="20.6640625" style="9" customWidth="1"/>
    <col min="12040" max="12286" width="8.88671875" style="9"/>
    <col min="12287" max="12287" width="12.6640625" style="9" customWidth="1"/>
    <col min="12288" max="12288" width="15.6640625" style="9" customWidth="1"/>
    <col min="12289" max="12289" width="2.109375" style="9" customWidth="1"/>
    <col min="12290" max="12290" width="15.6640625" style="9" customWidth="1"/>
    <col min="12291" max="12291" width="18.6640625" style="9" customWidth="1"/>
    <col min="12292" max="12292" width="2.109375" style="9" bestFit="1" customWidth="1"/>
    <col min="12293" max="12293" width="18.6640625" style="9" customWidth="1"/>
    <col min="12294" max="12294" width="2.44140625" style="9" bestFit="1" customWidth="1"/>
    <col min="12295" max="12295" width="20.6640625" style="9" customWidth="1"/>
    <col min="12296" max="12542" width="8.88671875" style="9"/>
    <col min="12543" max="12543" width="12.6640625" style="9" customWidth="1"/>
    <col min="12544" max="12544" width="15.6640625" style="9" customWidth="1"/>
    <col min="12545" max="12545" width="2.109375" style="9" customWidth="1"/>
    <col min="12546" max="12546" width="15.6640625" style="9" customWidth="1"/>
    <col min="12547" max="12547" width="18.6640625" style="9" customWidth="1"/>
    <col min="12548" max="12548" width="2.109375" style="9" bestFit="1" customWidth="1"/>
    <col min="12549" max="12549" width="18.6640625" style="9" customWidth="1"/>
    <col min="12550" max="12550" width="2.44140625" style="9" bestFit="1" customWidth="1"/>
    <col min="12551" max="12551" width="20.6640625" style="9" customWidth="1"/>
    <col min="12552" max="12798" width="8.88671875" style="9"/>
    <col min="12799" max="12799" width="12.6640625" style="9" customWidth="1"/>
    <col min="12800" max="12800" width="15.6640625" style="9" customWidth="1"/>
    <col min="12801" max="12801" width="2.109375" style="9" customWidth="1"/>
    <col min="12802" max="12802" width="15.6640625" style="9" customWidth="1"/>
    <col min="12803" max="12803" width="18.6640625" style="9" customWidth="1"/>
    <col min="12804" max="12804" width="2.109375" style="9" bestFit="1" customWidth="1"/>
    <col min="12805" max="12805" width="18.6640625" style="9" customWidth="1"/>
    <col min="12806" max="12806" width="2.44140625" style="9" bestFit="1" customWidth="1"/>
    <col min="12807" max="12807" width="20.6640625" style="9" customWidth="1"/>
    <col min="12808" max="13054" width="8.88671875" style="9"/>
    <col min="13055" max="13055" width="12.6640625" style="9" customWidth="1"/>
    <col min="13056" max="13056" width="15.6640625" style="9" customWidth="1"/>
    <col min="13057" max="13057" width="2.109375" style="9" customWidth="1"/>
    <col min="13058" max="13058" width="15.6640625" style="9" customWidth="1"/>
    <col min="13059" max="13059" width="18.6640625" style="9" customWidth="1"/>
    <col min="13060" max="13060" width="2.109375" style="9" bestFit="1" customWidth="1"/>
    <col min="13061" max="13061" width="18.6640625" style="9" customWidth="1"/>
    <col min="13062" max="13062" width="2.44140625" style="9" bestFit="1" customWidth="1"/>
    <col min="13063" max="13063" width="20.6640625" style="9" customWidth="1"/>
    <col min="13064" max="13310" width="8.88671875" style="9"/>
    <col min="13311" max="13311" width="12.6640625" style="9" customWidth="1"/>
    <col min="13312" max="13312" width="15.6640625" style="9" customWidth="1"/>
    <col min="13313" max="13313" width="2.109375" style="9" customWidth="1"/>
    <col min="13314" max="13314" width="15.6640625" style="9" customWidth="1"/>
    <col min="13315" max="13315" width="18.6640625" style="9" customWidth="1"/>
    <col min="13316" max="13316" width="2.109375" style="9" bestFit="1" customWidth="1"/>
    <col min="13317" max="13317" width="18.6640625" style="9" customWidth="1"/>
    <col min="13318" max="13318" width="2.44140625" style="9" bestFit="1" customWidth="1"/>
    <col min="13319" max="13319" width="20.6640625" style="9" customWidth="1"/>
    <col min="13320" max="13566" width="8.88671875" style="9"/>
    <col min="13567" max="13567" width="12.6640625" style="9" customWidth="1"/>
    <col min="13568" max="13568" width="15.6640625" style="9" customWidth="1"/>
    <col min="13569" max="13569" width="2.109375" style="9" customWidth="1"/>
    <col min="13570" max="13570" width="15.6640625" style="9" customWidth="1"/>
    <col min="13571" max="13571" width="18.6640625" style="9" customWidth="1"/>
    <col min="13572" max="13572" width="2.109375" style="9" bestFit="1" customWidth="1"/>
    <col min="13573" max="13573" width="18.6640625" style="9" customWidth="1"/>
    <col min="13574" max="13574" width="2.44140625" style="9" bestFit="1" customWidth="1"/>
    <col min="13575" max="13575" width="20.6640625" style="9" customWidth="1"/>
    <col min="13576" max="13822" width="8.88671875" style="9"/>
    <col min="13823" max="13823" width="12.6640625" style="9" customWidth="1"/>
    <col min="13824" max="13824" width="15.6640625" style="9" customWidth="1"/>
    <col min="13825" max="13825" width="2.109375" style="9" customWidth="1"/>
    <col min="13826" max="13826" width="15.6640625" style="9" customWidth="1"/>
    <col min="13827" max="13827" width="18.6640625" style="9" customWidth="1"/>
    <col min="13828" max="13828" width="2.109375" style="9" bestFit="1" customWidth="1"/>
    <col min="13829" max="13829" width="18.6640625" style="9" customWidth="1"/>
    <col min="13830" max="13830" width="2.44140625" style="9" bestFit="1" customWidth="1"/>
    <col min="13831" max="13831" width="20.6640625" style="9" customWidth="1"/>
    <col min="13832" max="14078" width="8.88671875" style="9"/>
    <col min="14079" max="14079" width="12.6640625" style="9" customWidth="1"/>
    <col min="14080" max="14080" width="15.6640625" style="9" customWidth="1"/>
    <col min="14081" max="14081" width="2.109375" style="9" customWidth="1"/>
    <col min="14082" max="14082" width="15.6640625" style="9" customWidth="1"/>
    <col min="14083" max="14083" width="18.6640625" style="9" customWidth="1"/>
    <col min="14084" max="14084" width="2.109375" style="9" bestFit="1" customWidth="1"/>
    <col min="14085" max="14085" width="18.6640625" style="9" customWidth="1"/>
    <col min="14086" max="14086" width="2.44140625" style="9" bestFit="1" customWidth="1"/>
    <col min="14087" max="14087" width="20.6640625" style="9" customWidth="1"/>
    <col min="14088" max="14334" width="8.88671875" style="9"/>
    <col min="14335" max="14335" width="12.6640625" style="9" customWidth="1"/>
    <col min="14336" max="14336" width="15.6640625" style="9" customWidth="1"/>
    <col min="14337" max="14337" width="2.109375" style="9" customWidth="1"/>
    <col min="14338" max="14338" width="15.6640625" style="9" customWidth="1"/>
    <col min="14339" max="14339" width="18.6640625" style="9" customWidth="1"/>
    <col min="14340" max="14340" width="2.109375" style="9" bestFit="1" customWidth="1"/>
    <col min="14341" max="14341" width="18.6640625" style="9" customWidth="1"/>
    <col min="14342" max="14342" width="2.44140625" style="9" bestFit="1" customWidth="1"/>
    <col min="14343" max="14343" width="20.6640625" style="9" customWidth="1"/>
    <col min="14344" max="14590" width="8.88671875" style="9"/>
    <col min="14591" max="14591" width="12.6640625" style="9" customWidth="1"/>
    <col min="14592" max="14592" width="15.6640625" style="9" customWidth="1"/>
    <col min="14593" max="14593" width="2.109375" style="9" customWidth="1"/>
    <col min="14594" max="14594" width="15.6640625" style="9" customWidth="1"/>
    <col min="14595" max="14595" width="18.6640625" style="9" customWidth="1"/>
    <col min="14596" max="14596" width="2.109375" style="9" bestFit="1" customWidth="1"/>
    <col min="14597" max="14597" width="18.6640625" style="9" customWidth="1"/>
    <col min="14598" max="14598" width="2.44140625" style="9" bestFit="1" customWidth="1"/>
    <col min="14599" max="14599" width="20.6640625" style="9" customWidth="1"/>
    <col min="14600" max="14846" width="8.88671875" style="9"/>
    <col min="14847" max="14847" width="12.6640625" style="9" customWidth="1"/>
    <col min="14848" max="14848" width="15.6640625" style="9" customWidth="1"/>
    <col min="14849" max="14849" width="2.109375" style="9" customWidth="1"/>
    <col min="14850" max="14850" width="15.6640625" style="9" customWidth="1"/>
    <col min="14851" max="14851" width="18.6640625" style="9" customWidth="1"/>
    <col min="14852" max="14852" width="2.109375" style="9" bestFit="1" customWidth="1"/>
    <col min="14853" max="14853" width="18.6640625" style="9" customWidth="1"/>
    <col min="14854" max="14854" width="2.44140625" style="9" bestFit="1" customWidth="1"/>
    <col min="14855" max="14855" width="20.6640625" style="9" customWidth="1"/>
    <col min="14856" max="15102" width="8.88671875" style="9"/>
    <col min="15103" max="15103" width="12.6640625" style="9" customWidth="1"/>
    <col min="15104" max="15104" width="15.6640625" style="9" customWidth="1"/>
    <col min="15105" max="15105" width="2.109375" style="9" customWidth="1"/>
    <col min="15106" max="15106" width="15.6640625" style="9" customWidth="1"/>
    <col min="15107" max="15107" width="18.6640625" style="9" customWidth="1"/>
    <col min="15108" max="15108" width="2.109375" style="9" bestFit="1" customWidth="1"/>
    <col min="15109" max="15109" width="18.6640625" style="9" customWidth="1"/>
    <col min="15110" max="15110" width="2.44140625" style="9" bestFit="1" customWidth="1"/>
    <col min="15111" max="15111" width="20.6640625" style="9" customWidth="1"/>
    <col min="15112" max="15358" width="8.88671875" style="9"/>
    <col min="15359" max="15359" width="12.6640625" style="9" customWidth="1"/>
    <col min="15360" max="15360" width="15.6640625" style="9" customWidth="1"/>
    <col min="15361" max="15361" width="2.109375" style="9" customWidth="1"/>
    <col min="15362" max="15362" width="15.6640625" style="9" customWidth="1"/>
    <col min="15363" max="15363" width="18.6640625" style="9" customWidth="1"/>
    <col min="15364" max="15364" width="2.109375" style="9" bestFit="1" customWidth="1"/>
    <col min="15365" max="15365" width="18.6640625" style="9" customWidth="1"/>
    <col min="15366" max="15366" width="2.44140625" style="9" bestFit="1" customWidth="1"/>
    <col min="15367" max="15367" width="20.6640625" style="9" customWidth="1"/>
    <col min="15368" max="15614" width="8.88671875" style="9"/>
    <col min="15615" max="15615" width="12.6640625" style="9" customWidth="1"/>
    <col min="15616" max="15616" width="15.6640625" style="9" customWidth="1"/>
    <col min="15617" max="15617" width="2.109375" style="9" customWidth="1"/>
    <col min="15618" max="15618" width="15.6640625" style="9" customWidth="1"/>
    <col min="15619" max="15619" width="18.6640625" style="9" customWidth="1"/>
    <col min="15620" max="15620" width="2.109375" style="9" bestFit="1" customWidth="1"/>
    <col min="15621" max="15621" width="18.6640625" style="9" customWidth="1"/>
    <col min="15622" max="15622" width="2.44140625" style="9" bestFit="1" customWidth="1"/>
    <col min="15623" max="15623" width="20.6640625" style="9" customWidth="1"/>
    <col min="15624" max="15870" width="8.88671875" style="9"/>
    <col min="15871" max="15871" width="12.6640625" style="9" customWidth="1"/>
    <col min="15872" max="15872" width="15.6640625" style="9" customWidth="1"/>
    <col min="15873" max="15873" width="2.109375" style="9" customWidth="1"/>
    <col min="15874" max="15874" width="15.6640625" style="9" customWidth="1"/>
    <col min="15875" max="15875" width="18.6640625" style="9" customWidth="1"/>
    <col min="15876" max="15876" width="2.109375" style="9" bestFit="1" customWidth="1"/>
    <col min="15877" max="15877" width="18.6640625" style="9" customWidth="1"/>
    <col min="15878" max="15878" width="2.44140625" style="9" bestFit="1" customWidth="1"/>
    <col min="15879" max="15879" width="20.6640625" style="9" customWidth="1"/>
    <col min="15880" max="16126" width="8.88671875" style="9"/>
    <col min="16127" max="16127" width="12.6640625" style="9" customWidth="1"/>
    <col min="16128" max="16128" width="15.6640625" style="9" customWidth="1"/>
    <col min="16129" max="16129" width="2.109375" style="9" customWidth="1"/>
    <col min="16130" max="16130" width="15.6640625" style="9" customWidth="1"/>
    <col min="16131" max="16131" width="18.6640625" style="9" customWidth="1"/>
    <col min="16132" max="16132" width="2.109375" style="9" bestFit="1" customWidth="1"/>
    <col min="16133" max="16133" width="18.6640625" style="9" customWidth="1"/>
    <col min="16134" max="16134" width="2.44140625" style="9" bestFit="1" customWidth="1"/>
    <col min="16135" max="16135" width="20.6640625" style="9" customWidth="1"/>
    <col min="16136" max="16379" width="8.88671875" style="9"/>
    <col min="16380" max="16384" width="8.88671875" style="9" customWidth="1"/>
  </cols>
  <sheetData>
    <row r="1" spans="1:7" ht="17.399999999999999" x14ac:dyDescent="0.3">
      <c r="B1" s="199" t="s">
        <v>85</v>
      </c>
      <c r="C1" s="199"/>
      <c r="D1" s="199"/>
      <c r="E1" s="199"/>
      <c r="F1" s="199"/>
      <c r="G1" s="199"/>
    </row>
    <row r="2" spans="1:7" ht="15.6" customHeight="1" x14ac:dyDescent="0.25">
      <c r="B2" s="2"/>
      <c r="C2" s="2"/>
      <c r="D2" s="2"/>
      <c r="E2" s="2"/>
      <c r="F2" s="2"/>
      <c r="G2" s="2"/>
    </row>
    <row r="3" spans="1:7" ht="15.6" customHeight="1" x14ac:dyDescent="0.3">
      <c r="A3" s="86"/>
      <c r="B3" s="72"/>
      <c r="C3" s="48" t="s">
        <v>40</v>
      </c>
      <c r="D3" s="76"/>
      <c r="E3" s="102" t="s">
        <v>41</v>
      </c>
      <c r="F3" s="47" t="s">
        <v>41</v>
      </c>
      <c r="G3" s="107"/>
    </row>
    <row r="4" spans="1:7" ht="15.6" customHeight="1" x14ac:dyDescent="0.3">
      <c r="A4" s="86"/>
      <c r="B4" s="83" t="s">
        <v>43</v>
      </c>
      <c r="C4" s="74" t="s">
        <v>44</v>
      </c>
      <c r="D4" s="44" t="s">
        <v>45</v>
      </c>
      <c r="E4" s="83" t="s">
        <v>184</v>
      </c>
      <c r="F4" s="43" t="s">
        <v>185</v>
      </c>
      <c r="G4" s="108" t="s">
        <v>46</v>
      </c>
    </row>
    <row r="5" spans="1:7" ht="15.6" customHeight="1" x14ac:dyDescent="0.3">
      <c r="A5" s="86"/>
      <c r="B5" s="84" t="s">
        <v>48</v>
      </c>
      <c r="C5" s="75" t="s">
        <v>49</v>
      </c>
      <c r="D5" s="46" t="s">
        <v>50</v>
      </c>
      <c r="E5" s="103" t="s">
        <v>183</v>
      </c>
      <c r="F5" s="45" t="s">
        <v>186</v>
      </c>
      <c r="G5" s="109" t="s">
        <v>1</v>
      </c>
    </row>
    <row r="6" spans="1:7" ht="15.6" customHeight="1" x14ac:dyDescent="0.25">
      <c r="A6" s="146">
        <v>1</v>
      </c>
      <c r="B6" s="85" t="s">
        <v>52</v>
      </c>
      <c r="C6" s="61">
        <v>791</v>
      </c>
      <c r="D6" s="77">
        <v>5.9000000000000004E-2</v>
      </c>
      <c r="E6" s="106" t="s">
        <v>75</v>
      </c>
      <c r="F6" s="80">
        <v>758194</v>
      </c>
      <c r="G6" s="88">
        <v>351881754</v>
      </c>
    </row>
    <row r="7" spans="1:7" ht="15.6" customHeight="1" x14ac:dyDescent="0.25">
      <c r="A7" s="146"/>
      <c r="B7" s="85" t="s">
        <v>53</v>
      </c>
      <c r="C7" s="61">
        <v>846</v>
      </c>
      <c r="D7" s="77">
        <v>6.9699999999999998E-2</v>
      </c>
      <c r="E7" s="106" t="s">
        <v>75</v>
      </c>
      <c r="F7" s="80">
        <v>754151</v>
      </c>
      <c r="G7" s="88">
        <v>397778535</v>
      </c>
    </row>
    <row r="8" spans="1:7" ht="15.6" customHeight="1" x14ac:dyDescent="0.25">
      <c r="A8" s="146"/>
      <c r="B8" s="85" t="s">
        <v>54</v>
      </c>
      <c r="C8" s="61">
        <v>913</v>
      </c>
      <c r="D8" s="77">
        <v>7.9000000000000001E-2</v>
      </c>
      <c r="E8" s="106" t="s">
        <v>75</v>
      </c>
      <c r="F8" s="80">
        <v>744799</v>
      </c>
      <c r="G8" s="88">
        <v>449435193</v>
      </c>
    </row>
    <row r="9" spans="1:7" ht="15.6" customHeight="1" x14ac:dyDescent="0.25">
      <c r="A9" s="146"/>
      <c r="B9" s="85" t="s">
        <v>55</v>
      </c>
      <c r="C9" s="61">
        <v>986</v>
      </c>
      <c r="D9" s="77">
        <v>0.08</v>
      </c>
      <c r="E9" s="106" t="s">
        <v>75</v>
      </c>
      <c r="F9" s="80">
        <v>735829</v>
      </c>
      <c r="G9" s="88">
        <v>494238217</v>
      </c>
    </row>
    <row r="10" spans="1:7" ht="15.6" customHeight="1" x14ac:dyDescent="0.25">
      <c r="A10" s="146"/>
      <c r="B10" s="85" t="s">
        <v>56</v>
      </c>
      <c r="C10" s="61">
        <v>1056</v>
      </c>
      <c r="D10" s="77">
        <v>7.1000000000000008E-2</v>
      </c>
      <c r="E10" s="106" t="s">
        <v>75</v>
      </c>
      <c r="F10" s="80">
        <v>730620</v>
      </c>
      <c r="G10" s="88">
        <v>523074594</v>
      </c>
    </row>
    <row r="11" spans="1:7" ht="15.6" customHeight="1" x14ac:dyDescent="0.25">
      <c r="A11" s="146"/>
      <c r="B11" s="85" t="s">
        <v>57</v>
      </c>
      <c r="C11" s="61">
        <v>1116</v>
      </c>
      <c r="D11" s="77">
        <v>5.7000000000000002E-2</v>
      </c>
      <c r="E11" s="106" t="s">
        <v>75</v>
      </c>
      <c r="F11" s="80">
        <v>720219</v>
      </c>
      <c r="G11" s="88">
        <v>562637717</v>
      </c>
    </row>
    <row r="12" spans="1:7" ht="15.6" customHeight="1" x14ac:dyDescent="0.25">
      <c r="A12" s="146"/>
      <c r="B12" s="85" t="s">
        <v>2</v>
      </c>
      <c r="C12" s="61">
        <v>1180</v>
      </c>
      <c r="D12" s="77">
        <v>5.7000000000000002E-2</v>
      </c>
      <c r="E12" s="104">
        <v>600704.99300000013</v>
      </c>
      <c r="F12" s="80">
        <v>718964</v>
      </c>
      <c r="G12" s="88">
        <v>609139535</v>
      </c>
    </row>
    <row r="13" spans="1:7" ht="15.6" customHeight="1" x14ac:dyDescent="0.25">
      <c r="A13" s="146"/>
      <c r="B13" s="85" t="s">
        <v>3</v>
      </c>
      <c r="C13" s="61">
        <v>1240</v>
      </c>
      <c r="D13" s="77">
        <v>5.1000000000000004E-2</v>
      </c>
      <c r="E13" s="104">
        <v>603890.29</v>
      </c>
      <c r="F13" s="80">
        <v>722640</v>
      </c>
      <c r="G13" s="88">
        <v>629404985</v>
      </c>
    </row>
    <row r="14" spans="1:7" ht="15.6" customHeight="1" x14ac:dyDescent="0.25">
      <c r="A14" s="146"/>
      <c r="B14" s="85" t="s">
        <v>4</v>
      </c>
      <c r="C14" s="61">
        <v>1302</v>
      </c>
      <c r="D14" s="77">
        <v>0.05</v>
      </c>
      <c r="E14" s="104">
        <v>608692.21000000008</v>
      </c>
      <c r="F14" s="80">
        <v>729715</v>
      </c>
      <c r="G14" s="88">
        <v>649773680</v>
      </c>
    </row>
    <row r="15" spans="1:7" ht="15.6" customHeight="1" x14ac:dyDescent="0.25">
      <c r="A15" s="146"/>
      <c r="B15" s="85" t="s">
        <v>5</v>
      </c>
      <c r="C15" s="61">
        <v>1341</v>
      </c>
      <c r="D15" s="77">
        <v>0.03</v>
      </c>
      <c r="E15" s="104">
        <v>612789.37999999989</v>
      </c>
      <c r="F15" s="80">
        <v>735363</v>
      </c>
      <c r="G15" s="88">
        <v>692418665</v>
      </c>
    </row>
    <row r="16" spans="1:7" ht="15.6" customHeight="1" x14ac:dyDescent="0.25">
      <c r="A16" s="146"/>
      <c r="B16" s="85" t="s">
        <v>6</v>
      </c>
      <c r="C16" s="61">
        <v>1392</v>
      </c>
      <c r="D16" s="77">
        <v>3.7999999999999999E-2</v>
      </c>
      <c r="E16" s="104">
        <v>612834.20740740711</v>
      </c>
      <c r="F16" s="80">
        <v>735921</v>
      </c>
      <c r="G16" s="88">
        <v>719301046</v>
      </c>
    </row>
    <row r="17" spans="1:7" ht="15.6" customHeight="1" x14ac:dyDescent="0.25">
      <c r="A17" s="146"/>
      <c r="B17" s="85" t="s">
        <v>7</v>
      </c>
      <c r="C17" s="61">
        <v>1467</v>
      </c>
      <c r="D17" s="77">
        <v>5.3999999999999999E-2</v>
      </c>
      <c r="E17" s="104">
        <v>613211.25999999989</v>
      </c>
      <c r="F17" s="80">
        <v>735015</v>
      </c>
      <c r="G17" s="88">
        <v>762794071</v>
      </c>
    </row>
    <row r="18" spans="1:7" ht="15.6" customHeight="1" x14ac:dyDescent="0.25">
      <c r="A18" s="146"/>
      <c r="B18" s="85" t="s">
        <v>8</v>
      </c>
      <c r="C18" s="61">
        <v>1539</v>
      </c>
      <c r="D18" s="77">
        <v>4.9000000000000002E-2</v>
      </c>
      <c r="E18" s="104">
        <v>618356.12999999989</v>
      </c>
      <c r="F18" s="80">
        <v>739768</v>
      </c>
      <c r="G18" s="88">
        <v>800195136</v>
      </c>
    </row>
    <row r="19" spans="1:7" ht="15.6" customHeight="1" x14ac:dyDescent="0.25">
      <c r="A19" s="146"/>
      <c r="B19" s="85" t="s">
        <v>9</v>
      </c>
      <c r="C19" s="61">
        <v>1562</v>
      </c>
      <c r="D19" s="77">
        <v>1.4999999999999999E-2</v>
      </c>
      <c r="E19" s="104">
        <v>623793.89999999991</v>
      </c>
      <c r="F19" s="80">
        <v>746587</v>
      </c>
      <c r="G19" s="88">
        <v>789973489</v>
      </c>
    </row>
    <row r="20" spans="1:7" ht="15.6" customHeight="1" x14ac:dyDescent="0.25">
      <c r="A20" s="146"/>
      <c r="B20" s="85" t="s">
        <v>10</v>
      </c>
      <c r="C20" s="61">
        <v>1585</v>
      </c>
      <c r="D20" s="77">
        <v>3.1E-2</v>
      </c>
      <c r="E20" s="104">
        <v>628141.63000000024</v>
      </c>
      <c r="F20" s="80">
        <v>751490.3</v>
      </c>
      <c r="G20" s="88">
        <v>809805156</v>
      </c>
    </row>
    <row r="21" spans="1:7" ht="15.6" customHeight="1" x14ac:dyDescent="0.25">
      <c r="A21" s="146"/>
      <c r="B21" s="85" t="s">
        <v>11</v>
      </c>
      <c r="C21" s="61">
        <v>1581</v>
      </c>
      <c r="D21" s="77">
        <v>0</v>
      </c>
      <c r="E21" s="104">
        <v>630196.52</v>
      </c>
      <c r="F21" s="80">
        <v>754100.74</v>
      </c>
      <c r="G21" s="88">
        <v>840134618</v>
      </c>
    </row>
    <row r="22" spans="1:7" ht="15.6" customHeight="1" x14ac:dyDescent="0.25">
      <c r="A22" s="146"/>
      <c r="B22" s="85" t="s">
        <v>12</v>
      </c>
      <c r="C22" s="61">
        <v>1619</v>
      </c>
      <c r="D22" s="77">
        <v>2.4E-2</v>
      </c>
      <c r="E22" s="104">
        <v>634665.49000000011</v>
      </c>
      <c r="F22" s="80">
        <v>760015.88</v>
      </c>
      <c r="G22" s="88">
        <v>866016423</v>
      </c>
    </row>
    <row r="23" spans="1:7" ht="15.6" customHeight="1" x14ac:dyDescent="0.25">
      <c r="A23" s="146"/>
      <c r="B23" s="85" t="s">
        <v>13</v>
      </c>
      <c r="C23" s="61">
        <v>1684</v>
      </c>
      <c r="D23" s="77">
        <v>0.04</v>
      </c>
      <c r="E23" s="104">
        <v>631160.64</v>
      </c>
      <c r="F23" s="80">
        <v>761998.62</v>
      </c>
      <c r="G23" s="88">
        <v>901426193</v>
      </c>
    </row>
    <row r="24" spans="1:7" ht="15.6" customHeight="1" x14ac:dyDescent="0.25">
      <c r="A24" s="146"/>
      <c r="B24" s="85" t="s">
        <v>14</v>
      </c>
      <c r="C24" s="61">
        <v>1760</v>
      </c>
      <c r="D24" s="77">
        <v>4.4999999999999998E-2</v>
      </c>
      <c r="E24" s="104">
        <v>637921.00999999978</v>
      </c>
      <c r="F24" s="80">
        <v>769787.74</v>
      </c>
      <c r="G24" s="88">
        <v>948437643</v>
      </c>
    </row>
    <row r="25" spans="1:7" ht="15.6" customHeight="1" x14ac:dyDescent="0.25">
      <c r="A25" s="146"/>
      <c r="B25" s="85" t="s">
        <v>15</v>
      </c>
      <c r="C25" s="61">
        <v>1839</v>
      </c>
      <c r="D25" s="77">
        <v>4.4999999999999998E-2</v>
      </c>
      <c r="E25" s="104">
        <v>644504.44999999995</v>
      </c>
      <c r="F25" s="80">
        <v>780676</v>
      </c>
      <c r="G25" s="88">
        <v>1005890299</v>
      </c>
    </row>
    <row r="26" spans="1:7" ht="15.6" customHeight="1" x14ac:dyDescent="0.25">
      <c r="A26" s="146"/>
      <c r="B26" s="85" t="s">
        <v>16</v>
      </c>
      <c r="C26" s="61">
        <v>1879</v>
      </c>
      <c r="D26" s="77">
        <v>2.2000000000000002E-2</v>
      </c>
      <c r="E26" s="104">
        <v>648899.06000000006</v>
      </c>
      <c r="F26" s="80">
        <v>814739</v>
      </c>
      <c r="G26" s="88">
        <v>1041329925</v>
      </c>
    </row>
    <row r="27" spans="1:7" ht="15.6" customHeight="1" x14ac:dyDescent="0.25">
      <c r="A27" s="146"/>
      <c r="B27" s="85" t="s">
        <v>17</v>
      </c>
      <c r="C27" s="61">
        <v>1937</v>
      </c>
      <c r="D27" s="77">
        <v>3.1E-2</v>
      </c>
      <c r="E27" s="104">
        <v>648409.57000000041</v>
      </c>
      <c r="F27" s="80">
        <v>816853</v>
      </c>
      <c r="G27" s="88">
        <v>1113949270</v>
      </c>
    </row>
    <row r="28" spans="1:7" ht="15.6" customHeight="1" x14ac:dyDescent="0.25">
      <c r="A28" s="146"/>
      <c r="B28" s="85" t="s">
        <v>18</v>
      </c>
      <c r="C28" s="61">
        <v>2012</v>
      </c>
      <c r="D28" s="77">
        <v>3.9E-2</v>
      </c>
      <c r="E28" s="104">
        <v>648023.05999999994</v>
      </c>
      <c r="F28" s="80">
        <v>817731</v>
      </c>
      <c r="G28" s="88">
        <v>1159684485</v>
      </c>
    </row>
    <row r="29" spans="1:7" ht="15.6" customHeight="1" x14ac:dyDescent="0.25">
      <c r="A29" s="146"/>
      <c r="B29" s="85" t="s">
        <v>19</v>
      </c>
      <c r="C29" s="61">
        <v>2073</v>
      </c>
      <c r="D29" s="77">
        <v>3.04E-2</v>
      </c>
      <c r="E29" s="104">
        <v>652468.41999999981</v>
      </c>
      <c r="F29" s="80">
        <v>823174.42</v>
      </c>
      <c r="G29" s="88">
        <v>1089307621</v>
      </c>
    </row>
    <row r="30" spans="1:7" ht="15.6" customHeight="1" x14ac:dyDescent="0.25">
      <c r="A30" s="146">
        <v>2</v>
      </c>
      <c r="B30" s="85" t="s">
        <v>20</v>
      </c>
      <c r="C30" s="61">
        <v>2033</v>
      </c>
      <c r="D30" s="77">
        <v>0</v>
      </c>
      <c r="E30" s="104">
        <v>656897.52000000014</v>
      </c>
      <c r="F30" s="80">
        <v>829298</v>
      </c>
      <c r="G30" s="88">
        <v>1033548770</v>
      </c>
    </row>
    <row r="31" spans="1:7" ht="15.6" customHeight="1" x14ac:dyDescent="0.25">
      <c r="A31" s="146">
        <v>3</v>
      </c>
      <c r="B31" s="85" t="s">
        <v>21</v>
      </c>
      <c r="C31" s="61">
        <v>1777</v>
      </c>
      <c r="D31" s="77">
        <v>0</v>
      </c>
      <c r="E31" s="104">
        <v>661375.91000000015</v>
      </c>
      <c r="F31" s="80">
        <v>836085.28</v>
      </c>
      <c r="G31" s="88">
        <v>1027089281</v>
      </c>
    </row>
    <row r="32" spans="1:7" ht="15.6" customHeight="1" x14ac:dyDescent="0.25">
      <c r="A32" s="146"/>
      <c r="B32" s="85" t="s">
        <v>22</v>
      </c>
      <c r="C32" s="61">
        <v>1852</v>
      </c>
      <c r="D32" s="77">
        <v>0</v>
      </c>
      <c r="E32" s="104">
        <v>665123.52000000014</v>
      </c>
      <c r="F32" s="80">
        <v>839966.59</v>
      </c>
      <c r="G32" s="88">
        <v>1078998156</v>
      </c>
    </row>
    <row r="33" spans="1:7" ht="15.6" customHeight="1" x14ac:dyDescent="0.25">
      <c r="A33" s="146"/>
      <c r="B33" s="85" t="s">
        <v>23</v>
      </c>
      <c r="C33" s="61">
        <v>2290</v>
      </c>
      <c r="D33" s="77">
        <v>2.5000000000000001E-2</v>
      </c>
      <c r="E33" s="104">
        <v>672559.80999999959</v>
      </c>
      <c r="F33" s="80">
        <v>849620</v>
      </c>
      <c r="G33" s="88">
        <v>1367973500</v>
      </c>
    </row>
    <row r="34" spans="1:7" ht="15.6" customHeight="1" x14ac:dyDescent="0.25">
      <c r="A34" s="146"/>
      <c r="B34" s="85" t="s">
        <v>24</v>
      </c>
      <c r="C34" s="61">
        <v>2367</v>
      </c>
      <c r="D34" s="77">
        <v>3.3599999999999998E-2</v>
      </c>
      <c r="E34" s="104">
        <v>679328.24000000011</v>
      </c>
      <c r="F34" s="80">
        <v>857199</v>
      </c>
      <c r="G34" s="88">
        <v>1426544209</v>
      </c>
    </row>
    <row r="35" spans="1:7" ht="15.6" customHeight="1" x14ac:dyDescent="0.25">
      <c r="A35" s="146"/>
      <c r="B35" s="85" t="s">
        <v>25</v>
      </c>
      <c r="C35" s="61">
        <v>2476</v>
      </c>
      <c r="D35" s="77">
        <v>4.5999999999999999E-2</v>
      </c>
      <c r="E35" s="104">
        <v>683364.53000000026</v>
      </c>
      <c r="F35" s="80">
        <v>860339.23</v>
      </c>
      <c r="G35" s="88">
        <v>1506691472</v>
      </c>
    </row>
    <row r="36" spans="1:7" ht="15.6" customHeight="1" x14ac:dyDescent="0.25">
      <c r="A36" s="146">
        <v>4</v>
      </c>
      <c r="B36" s="85" t="s">
        <v>26</v>
      </c>
      <c r="C36" s="61">
        <v>2578</v>
      </c>
      <c r="D36" s="77">
        <v>4.1200000000000001E-2</v>
      </c>
      <c r="E36" s="104">
        <v>689018.49000000022</v>
      </c>
      <c r="F36" s="80">
        <v>866149.62</v>
      </c>
      <c r="G36" s="88">
        <v>1339202159</v>
      </c>
    </row>
    <row r="37" spans="1:7" ht="15.6" customHeight="1" x14ac:dyDescent="0.25">
      <c r="A37" s="146">
        <v>5</v>
      </c>
      <c r="B37" s="85" t="s">
        <v>27</v>
      </c>
      <c r="C37" s="60">
        <v>2334</v>
      </c>
      <c r="D37" s="77">
        <v>0</v>
      </c>
      <c r="E37" s="104">
        <v>693891.18000000028</v>
      </c>
      <c r="F37" s="80">
        <v>870445</v>
      </c>
      <c r="G37" s="88">
        <v>1088894001</v>
      </c>
    </row>
    <row r="38" spans="1:7" ht="15.6" customHeight="1" x14ac:dyDescent="0.25">
      <c r="A38" s="146">
        <v>6</v>
      </c>
      <c r="B38" s="85" t="s">
        <v>28</v>
      </c>
      <c r="C38" s="60">
        <f>1630+300</f>
        <v>1930</v>
      </c>
      <c r="D38" s="77">
        <v>0</v>
      </c>
      <c r="E38" s="104">
        <v>696277.19999999984</v>
      </c>
      <c r="F38" s="80">
        <v>871884.57</v>
      </c>
      <c r="G38" s="88">
        <v>1004394001</v>
      </c>
    </row>
    <row r="39" spans="1:7" ht="15.6" customHeight="1" x14ac:dyDescent="0.25">
      <c r="A39" s="146">
        <v>7</v>
      </c>
      <c r="B39" s="85" t="s">
        <v>29</v>
      </c>
      <c r="C39" s="60">
        <v>1880</v>
      </c>
      <c r="D39" s="77">
        <v>0</v>
      </c>
      <c r="E39" s="104">
        <v>701070.64999999979</v>
      </c>
      <c r="F39" s="80">
        <v>877071.58</v>
      </c>
      <c r="G39" s="88">
        <v>1165812946</v>
      </c>
    </row>
    <row r="40" spans="1:7" ht="15.6" customHeight="1" x14ac:dyDescent="0.25">
      <c r="A40" s="146"/>
      <c r="B40" s="85" t="s">
        <v>30</v>
      </c>
      <c r="C40" s="60">
        <v>2012</v>
      </c>
      <c r="D40" s="77">
        <v>0</v>
      </c>
      <c r="E40" s="104">
        <v>708672.88000000012</v>
      </c>
      <c r="F40" s="80">
        <v>886909</v>
      </c>
      <c r="G40" s="88">
        <v>1262729814</v>
      </c>
    </row>
    <row r="41" spans="1:7" ht="15.6" customHeight="1" x14ac:dyDescent="0.25">
      <c r="A41" s="146">
        <v>8</v>
      </c>
      <c r="B41" s="85" t="s">
        <v>31</v>
      </c>
      <c r="C41" s="60">
        <v>2101</v>
      </c>
      <c r="D41" s="77">
        <v>-7.0000000000000001E-3</v>
      </c>
      <c r="E41" s="104">
        <v>718336.75</v>
      </c>
      <c r="F41" s="80">
        <v>903487.91</v>
      </c>
      <c r="G41" s="88">
        <v>1335915144</v>
      </c>
    </row>
    <row r="42" spans="1:7" ht="15.6" customHeight="1" x14ac:dyDescent="0.25">
      <c r="A42" s="146"/>
      <c r="B42" s="85" t="s">
        <v>32</v>
      </c>
      <c r="C42" s="60">
        <v>2120</v>
      </c>
      <c r="D42" s="77">
        <v>-1.0999999999999999E-2</v>
      </c>
      <c r="E42" s="104">
        <v>729679.18000000028</v>
      </c>
      <c r="F42" s="80">
        <v>989735.75</v>
      </c>
      <c r="G42" s="88">
        <v>1470764278</v>
      </c>
    </row>
    <row r="43" spans="1:7" ht="15.6" customHeight="1" x14ac:dyDescent="0.25">
      <c r="A43" s="146"/>
      <c r="B43" s="85" t="s">
        <v>33</v>
      </c>
      <c r="C43" s="60">
        <v>2220</v>
      </c>
      <c r="D43" s="77">
        <v>2.1999999999999999E-2</v>
      </c>
      <c r="E43" s="104">
        <v>736467.41399999999</v>
      </c>
      <c r="F43" s="80">
        <v>996028.97</v>
      </c>
      <c r="G43" s="88">
        <v>1548037030</v>
      </c>
    </row>
    <row r="44" spans="1:7" ht="15.6" customHeight="1" x14ac:dyDescent="0.25">
      <c r="A44" s="146"/>
      <c r="B44" s="85" t="s">
        <v>34</v>
      </c>
      <c r="C44" s="61">
        <v>2350</v>
      </c>
      <c r="D44" s="77">
        <v>4.7E-2</v>
      </c>
      <c r="E44" s="104">
        <v>742438.91</v>
      </c>
      <c r="F44" s="80">
        <v>1023844.41</v>
      </c>
      <c r="G44" s="88">
        <v>1705085541</v>
      </c>
    </row>
    <row r="45" spans="1:7" ht="15.6" customHeight="1" x14ac:dyDescent="0.25">
      <c r="A45" s="146"/>
      <c r="B45" s="85" t="s">
        <v>35</v>
      </c>
      <c r="C45" s="61">
        <v>2425</v>
      </c>
      <c r="D45" s="77">
        <v>1.7000000000000001E-2</v>
      </c>
      <c r="E45" s="104">
        <v>747259.01</v>
      </c>
      <c r="F45" s="80">
        <v>1034621.5800000001</v>
      </c>
      <c r="G45" s="88">
        <v>1776902167</v>
      </c>
    </row>
    <row r="46" spans="1:7" ht="15.6" customHeight="1" x14ac:dyDescent="0.25">
      <c r="A46" s="146">
        <v>9</v>
      </c>
      <c r="B46" s="85" t="s">
        <v>36</v>
      </c>
      <c r="C46" s="61">
        <v>2485</v>
      </c>
      <c r="D46" s="77">
        <v>1.0999999999999999E-2</v>
      </c>
      <c r="E46" s="104">
        <v>750304.94</v>
      </c>
      <c r="F46" s="80">
        <v>1030810.22</v>
      </c>
      <c r="G46" s="88">
        <v>1822608440</v>
      </c>
    </row>
    <row r="47" spans="1:7" ht="15.6" customHeight="1" x14ac:dyDescent="0.25">
      <c r="A47" s="146"/>
      <c r="B47" s="85" t="s">
        <v>37</v>
      </c>
      <c r="C47" s="61">
        <v>2489</v>
      </c>
      <c r="D47" s="78">
        <v>2.5999999999999999E-2</v>
      </c>
      <c r="E47" s="104">
        <v>754716.90999999992</v>
      </c>
      <c r="F47" s="53">
        <v>1035796.0599999999</v>
      </c>
      <c r="G47" s="88">
        <v>1836709727</v>
      </c>
    </row>
    <row r="48" spans="1:7" ht="15.6" customHeight="1" x14ac:dyDescent="0.25">
      <c r="A48" s="146">
        <v>10</v>
      </c>
      <c r="B48" s="85" t="s">
        <v>38</v>
      </c>
      <c r="C48" s="61">
        <v>2489</v>
      </c>
      <c r="D48" s="78">
        <v>2.1999999999999999E-2</v>
      </c>
      <c r="E48" s="104">
        <v>742727.39000000025</v>
      </c>
      <c r="F48" s="53">
        <v>1020622.86</v>
      </c>
      <c r="G48" s="88">
        <v>1817223472.8099999</v>
      </c>
    </row>
    <row r="49" spans="1:8" ht="15.6" customHeight="1" x14ac:dyDescent="0.25">
      <c r="A49" s="146"/>
      <c r="B49" s="40" t="s">
        <v>39</v>
      </c>
      <c r="C49" s="73">
        <v>2516</v>
      </c>
      <c r="D49" s="79">
        <v>-8.0000000000000002E-3</v>
      </c>
      <c r="E49" s="105">
        <v>752210.74</v>
      </c>
      <c r="F49" s="81">
        <v>1031074.02</v>
      </c>
      <c r="G49" s="112">
        <v>1858096266.01</v>
      </c>
    </row>
    <row r="50" spans="1:8" ht="15.6" customHeight="1" x14ac:dyDescent="0.25">
      <c r="A50" s="142"/>
      <c r="B50" s="71"/>
      <c r="C50" s="15"/>
      <c r="D50" s="15"/>
      <c r="E50" s="15"/>
      <c r="F50" s="15"/>
      <c r="G50" s="15"/>
    </row>
    <row r="51" spans="1:8" ht="15.6" customHeight="1" x14ac:dyDescent="0.25">
      <c r="A51" s="145" t="s">
        <v>58</v>
      </c>
      <c r="B51" s="16" t="s">
        <v>76</v>
      </c>
      <c r="C51" s="16"/>
      <c r="D51" s="16"/>
      <c r="E51" s="16"/>
      <c r="F51" s="16"/>
      <c r="G51" s="16"/>
    </row>
    <row r="52" spans="1:8" s="144" customFormat="1" ht="15.6" customHeight="1" x14ac:dyDescent="0.25">
      <c r="A52" s="142">
        <v>1</v>
      </c>
      <c r="B52" s="149" t="s">
        <v>181</v>
      </c>
      <c r="C52" s="148"/>
      <c r="D52" s="148"/>
      <c r="E52" s="148"/>
      <c r="F52" s="148"/>
      <c r="G52" s="148"/>
      <c r="H52" s="143"/>
    </row>
    <row r="53" spans="1:8" s="144" customFormat="1" ht="15.6" customHeight="1" x14ac:dyDescent="0.3">
      <c r="A53" s="142"/>
      <c r="B53" s="148" t="s">
        <v>182</v>
      </c>
      <c r="C53" s="147"/>
      <c r="D53" s="147"/>
      <c r="E53" s="147"/>
      <c r="F53" s="147"/>
      <c r="G53" s="147"/>
      <c r="H53" s="143"/>
    </row>
    <row r="54" spans="1:8" ht="15.6" customHeight="1" x14ac:dyDescent="0.25">
      <c r="A54" s="142">
        <v>2</v>
      </c>
      <c r="B54" s="203" t="s">
        <v>107</v>
      </c>
      <c r="C54" s="203"/>
      <c r="D54" s="203"/>
      <c r="E54" s="203"/>
      <c r="F54" s="203"/>
      <c r="G54" s="203"/>
    </row>
    <row r="55" spans="1:8" s="41" customFormat="1" ht="15.6" customHeight="1" x14ac:dyDescent="0.25">
      <c r="A55" s="142">
        <v>3</v>
      </c>
      <c r="B55" s="202" t="s">
        <v>113</v>
      </c>
      <c r="C55" s="202"/>
      <c r="D55" s="202"/>
      <c r="E55" s="202"/>
      <c r="F55" s="202"/>
      <c r="G55" s="202"/>
      <c r="H55" s="11"/>
    </row>
    <row r="56" spans="1:8" s="41" customFormat="1" ht="15.6" customHeight="1" x14ac:dyDescent="0.25">
      <c r="A56" s="142"/>
      <c r="B56" s="116" t="s">
        <v>89</v>
      </c>
      <c r="C56" s="150"/>
      <c r="D56" s="150"/>
      <c r="E56" s="150"/>
      <c r="F56" s="150"/>
      <c r="G56" s="150"/>
      <c r="H56" s="11"/>
    </row>
    <row r="57" spans="1:8" s="41" customFormat="1" ht="15.6" customHeight="1" x14ac:dyDescent="0.25">
      <c r="A57" s="142">
        <v>4</v>
      </c>
      <c r="B57" s="16" t="s">
        <v>90</v>
      </c>
      <c r="C57" s="16"/>
      <c r="D57" s="16"/>
      <c r="E57" s="16"/>
      <c r="F57" s="16"/>
      <c r="G57" s="16"/>
      <c r="H57" s="11"/>
    </row>
    <row r="58" spans="1:8" s="41" customFormat="1" ht="15.6" customHeight="1" x14ac:dyDescent="0.25">
      <c r="A58" s="142"/>
      <c r="B58" s="16" t="s">
        <v>91</v>
      </c>
      <c r="C58" s="16"/>
      <c r="D58" s="16"/>
      <c r="E58" s="16"/>
      <c r="F58" s="16"/>
      <c r="G58" s="16"/>
      <c r="H58" s="11"/>
    </row>
    <row r="59" spans="1:8" ht="15.6" customHeight="1" x14ac:dyDescent="0.25">
      <c r="A59" s="142">
        <v>5</v>
      </c>
      <c r="B59" s="16" t="s">
        <v>92</v>
      </c>
      <c r="C59" s="16"/>
      <c r="D59" s="16"/>
      <c r="E59" s="16"/>
      <c r="F59" s="16"/>
      <c r="G59" s="16"/>
    </row>
    <row r="60" spans="1:8" s="41" customFormat="1" ht="15.6" customHeight="1" x14ac:dyDescent="0.25">
      <c r="A60" s="142"/>
      <c r="B60" s="16" t="s">
        <v>93</v>
      </c>
      <c r="C60" s="16"/>
      <c r="D60" s="16"/>
      <c r="E60" s="16"/>
      <c r="F60" s="16"/>
      <c r="G60" s="16"/>
      <c r="H60" s="11"/>
    </row>
    <row r="61" spans="1:8" ht="15.6" customHeight="1" x14ac:dyDescent="0.25">
      <c r="A61" s="142">
        <v>6</v>
      </c>
      <c r="B61" s="16" t="s">
        <v>59</v>
      </c>
      <c r="C61" s="16"/>
      <c r="D61" s="16"/>
      <c r="E61" s="16"/>
      <c r="F61" s="16"/>
      <c r="G61" s="16"/>
    </row>
    <row r="62" spans="1:8" ht="15.6" customHeight="1" x14ac:dyDescent="0.25">
      <c r="A62" s="142">
        <v>7</v>
      </c>
      <c r="B62" s="41" t="s">
        <v>108</v>
      </c>
    </row>
    <row r="63" spans="1:8" s="41" customFormat="1" ht="15.6" customHeight="1" x14ac:dyDescent="0.25">
      <c r="A63" s="142"/>
      <c r="B63" s="41" t="s">
        <v>94</v>
      </c>
      <c r="H63" s="11"/>
    </row>
    <row r="64" spans="1:8" s="41" customFormat="1" ht="15.6" customHeight="1" x14ac:dyDescent="0.25">
      <c r="A64" s="142">
        <v>8</v>
      </c>
      <c r="B64" s="41" t="s">
        <v>95</v>
      </c>
      <c r="H64" s="11"/>
    </row>
    <row r="65" spans="1:8" s="41" customFormat="1" ht="15.6" customHeight="1" x14ac:dyDescent="0.25">
      <c r="A65" s="142"/>
      <c r="B65" s="41" t="s">
        <v>96</v>
      </c>
      <c r="H65" s="11"/>
    </row>
    <row r="66" spans="1:8" ht="15.6" customHeight="1" x14ac:dyDescent="0.25">
      <c r="A66" s="142">
        <v>9</v>
      </c>
      <c r="B66" s="41" t="s">
        <v>60</v>
      </c>
      <c r="G66" s="16"/>
    </row>
    <row r="67" spans="1:8" ht="15.6" customHeight="1" x14ac:dyDescent="0.25">
      <c r="A67" s="142">
        <v>10</v>
      </c>
      <c r="B67" s="65" t="s">
        <v>97</v>
      </c>
      <c r="C67" s="42"/>
      <c r="D67" s="42"/>
      <c r="E67" s="42"/>
      <c r="F67" s="42"/>
      <c r="G67" s="42"/>
    </row>
    <row r="68" spans="1:8" s="41" customFormat="1" ht="15.6" customHeight="1" x14ac:dyDescent="0.25">
      <c r="A68" s="142"/>
      <c r="B68" s="41" t="s">
        <v>114</v>
      </c>
      <c r="C68" s="42"/>
      <c r="D68" s="42"/>
      <c r="E68" s="42"/>
      <c r="F68" s="42"/>
      <c r="G68" s="42"/>
      <c r="H68" s="11"/>
    </row>
    <row r="69" spans="1:8" s="41" customFormat="1" ht="15.6" customHeight="1" x14ac:dyDescent="0.25">
      <c r="A69" s="142"/>
      <c r="B69" s="151" t="s">
        <v>115</v>
      </c>
      <c r="C69" s="42"/>
      <c r="D69" s="42"/>
      <c r="E69" s="42"/>
      <c r="F69" s="42"/>
      <c r="G69" s="42"/>
      <c r="H69" s="11"/>
    </row>
    <row r="70" spans="1:8" s="41" customFormat="1" ht="15.6" customHeight="1" x14ac:dyDescent="0.25">
      <c r="A70" s="23"/>
      <c r="C70" s="42"/>
      <c r="D70" s="42"/>
      <c r="E70" s="42"/>
      <c r="F70" s="42"/>
      <c r="G70" s="42"/>
      <c r="H70" s="11"/>
    </row>
    <row r="71" spans="1:8" s="41" customFormat="1" ht="15.6" customHeight="1" x14ac:dyDescent="0.25">
      <c r="A71" s="23"/>
      <c r="B71" s="65" t="s">
        <v>145</v>
      </c>
      <c r="C71" s="42"/>
      <c r="D71" s="42"/>
      <c r="E71" s="42"/>
      <c r="F71" s="42"/>
      <c r="G71" s="42"/>
      <c r="H71" s="11"/>
    </row>
    <row r="72" spans="1:8" s="41" customFormat="1" ht="15.6" customHeight="1" x14ac:dyDescent="0.25">
      <c r="A72" s="23"/>
      <c r="C72" s="42"/>
      <c r="D72" s="42"/>
      <c r="E72" s="42"/>
      <c r="F72" s="42"/>
      <c r="G72" s="42"/>
      <c r="H72" s="11"/>
    </row>
    <row r="73" spans="1:8" ht="15.6" customHeight="1" x14ac:dyDescent="0.25">
      <c r="B73" s="41" t="s">
        <v>203</v>
      </c>
      <c r="C73" s="2"/>
      <c r="D73" s="2"/>
      <c r="E73" s="2"/>
      <c r="F73" s="2"/>
      <c r="G73" s="15"/>
    </row>
    <row r="74" spans="1:8" ht="15.6" customHeight="1" x14ac:dyDescent="0.25">
      <c r="B74" s="17"/>
      <c r="C74" s="15"/>
      <c r="D74" s="15"/>
      <c r="E74" s="15"/>
      <c r="F74" s="15"/>
      <c r="G74" s="15"/>
    </row>
    <row r="75" spans="1:8" x14ac:dyDescent="0.25">
      <c r="B75" s="15"/>
      <c r="C75" s="15"/>
      <c r="D75" s="15"/>
      <c r="E75" s="15"/>
      <c r="F75" s="15"/>
      <c r="G75" s="15"/>
    </row>
  </sheetData>
  <mergeCells count="3">
    <mergeCell ref="B55:G55"/>
    <mergeCell ref="B1:G1"/>
    <mergeCell ref="B54:G54"/>
  </mergeCells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104F-C2E8-4267-93A3-9E1D397F23F3}">
  <sheetPr codeName="Sheet5">
    <tabColor rgb="FF7030A0"/>
  </sheetPr>
  <dimension ref="A1:F16"/>
  <sheetViews>
    <sheetView showGridLines="0" showWhiteSpace="0" zoomScaleNormal="100" zoomScaleSheetLayoutView="100" workbookViewId="0">
      <selection activeCell="B15" sqref="B15"/>
    </sheetView>
  </sheetViews>
  <sheetFormatPr defaultRowHeight="15.6" x14ac:dyDescent="0.25"/>
  <cols>
    <col min="1" max="1" width="1.6640625" style="23" bestFit="1" customWidth="1"/>
    <col min="2" max="2" width="11.44140625" style="41" customWidth="1"/>
    <col min="3" max="5" width="22.33203125" style="41" bestFit="1" customWidth="1"/>
    <col min="6" max="6" width="19.88671875" style="41" bestFit="1" customWidth="1"/>
    <col min="7" max="252" width="9.109375" style="41"/>
    <col min="253" max="253" width="12.6640625" style="41" customWidth="1"/>
    <col min="254" max="254" width="15.6640625" style="41" customWidth="1"/>
    <col min="255" max="255" width="2.109375" style="41" customWidth="1"/>
    <col min="256" max="256" width="15.6640625" style="41" customWidth="1"/>
    <col min="257" max="257" width="18.6640625" style="41" customWidth="1"/>
    <col min="258" max="258" width="2.109375" style="41" bestFit="1" customWidth="1"/>
    <col min="259" max="259" width="18.6640625" style="41" customWidth="1"/>
    <col min="260" max="260" width="2.44140625" style="41" bestFit="1" customWidth="1"/>
    <col min="261" max="261" width="20.6640625" style="41" customWidth="1"/>
    <col min="262" max="508" width="9.109375" style="41"/>
    <col min="509" max="509" width="12.6640625" style="41" customWidth="1"/>
    <col min="510" max="510" width="15.6640625" style="41" customWidth="1"/>
    <col min="511" max="511" width="2.109375" style="41" customWidth="1"/>
    <col min="512" max="512" width="15.6640625" style="41" customWidth="1"/>
    <col min="513" max="513" width="18.6640625" style="41" customWidth="1"/>
    <col min="514" max="514" width="2.109375" style="41" bestFit="1" customWidth="1"/>
    <col min="515" max="515" width="18.6640625" style="41" customWidth="1"/>
    <col min="516" max="516" width="2.44140625" style="41" bestFit="1" customWidth="1"/>
    <col min="517" max="517" width="20.6640625" style="41" customWidth="1"/>
    <col min="518" max="764" width="9.109375" style="41"/>
    <col min="765" max="765" width="12.6640625" style="41" customWidth="1"/>
    <col min="766" max="766" width="15.6640625" style="41" customWidth="1"/>
    <col min="767" max="767" width="2.109375" style="41" customWidth="1"/>
    <col min="768" max="768" width="15.6640625" style="41" customWidth="1"/>
    <col min="769" max="769" width="18.6640625" style="41" customWidth="1"/>
    <col min="770" max="770" width="2.109375" style="41" bestFit="1" customWidth="1"/>
    <col min="771" max="771" width="18.6640625" style="41" customWidth="1"/>
    <col min="772" max="772" width="2.44140625" style="41" bestFit="1" customWidth="1"/>
    <col min="773" max="773" width="20.6640625" style="41" customWidth="1"/>
    <col min="774" max="1020" width="9.109375" style="41"/>
    <col min="1021" max="1021" width="12.6640625" style="41" customWidth="1"/>
    <col min="1022" max="1022" width="15.6640625" style="41" customWidth="1"/>
    <col min="1023" max="1023" width="2.109375" style="41" customWidth="1"/>
    <col min="1024" max="1024" width="15.6640625" style="41" customWidth="1"/>
    <col min="1025" max="1025" width="18.6640625" style="41" customWidth="1"/>
    <col min="1026" max="1026" width="2.109375" style="41" bestFit="1" customWidth="1"/>
    <col min="1027" max="1027" width="18.6640625" style="41" customWidth="1"/>
    <col min="1028" max="1028" width="2.44140625" style="41" bestFit="1" customWidth="1"/>
    <col min="1029" max="1029" width="20.6640625" style="41" customWidth="1"/>
    <col min="1030" max="1276" width="9.109375" style="41"/>
    <col min="1277" max="1277" width="12.6640625" style="41" customWidth="1"/>
    <col min="1278" max="1278" width="15.6640625" style="41" customWidth="1"/>
    <col min="1279" max="1279" width="2.109375" style="41" customWidth="1"/>
    <col min="1280" max="1280" width="15.6640625" style="41" customWidth="1"/>
    <col min="1281" max="1281" width="18.6640625" style="41" customWidth="1"/>
    <col min="1282" max="1282" width="2.109375" style="41" bestFit="1" customWidth="1"/>
    <col min="1283" max="1283" width="18.6640625" style="41" customWidth="1"/>
    <col min="1284" max="1284" width="2.44140625" style="41" bestFit="1" customWidth="1"/>
    <col min="1285" max="1285" width="20.6640625" style="41" customWidth="1"/>
    <col min="1286" max="1532" width="9.109375" style="41"/>
    <col min="1533" max="1533" width="12.6640625" style="41" customWidth="1"/>
    <col min="1534" max="1534" width="15.6640625" style="41" customWidth="1"/>
    <col min="1535" max="1535" width="2.109375" style="41" customWidth="1"/>
    <col min="1536" max="1536" width="15.6640625" style="41" customWidth="1"/>
    <col min="1537" max="1537" width="18.6640625" style="41" customWidth="1"/>
    <col min="1538" max="1538" width="2.109375" style="41" bestFit="1" customWidth="1"/>
    <col min="1539" max="1539" width="18.6640625" style="41" customWidth="1"/>
    <col min="1540" max="1540" width="2.44140625" style="41" bestFit="1" customWidth="1"/>
    <col min="1541" max="1541" width="20.6640625" style="41" customWidth="1"/>
    <col min="1542" max="1788" width="9.109375" style="41"/>
    <col min="1789" max="1789" width="12.6640625" style="41" customWidth="1"/>
    <col min="1790" max="1790" width="15.6640625" style="41" customWidth="1"/>
    <col min="1791" max="1791" width="2.109375" style="41" customWidth="1"/>
    <col min="1792" max="1792" width="15.6640625" style="41" customWidth="1"/>
    <col min="1793" max="1793" width="18.6640625" style="41" customWidth="1"/>
    <col min="1794" max="1794" width="2.109375" style="41" bestFit="1" customWidth="1"/>
    <col min="1795" max="1795" width="18.6640625" style="41" customWidth="1"/>
    <col min="1796" max="1796" width="2.44140625" style="41" bestFit="1" customWidth="1"/>
    <col min="1797" max="1797" width="20.6640625" style="41" customWidth="1"/>
    <col min="1798" max="2044" width="9.109375" style="41"/>
    <col min="2045" max="2045" width="12.6640625" style="41" customWidth="1"/>
    <col min="2046" max="2046" width="15.6640625" style="41" customWidth="1"/>
    <col min="2047" max="2047" width="2.109375" style="41" customWidth="1"/>
    <col min="2048" max="2048" width="15.6640625" style="41" customWidth="1"/>
    <col min="2049" max="2049" width="18.6640625" style="41" customWidth="1"/>
    <col min="2050" max="2050" width="2.109375" style="41" bestFit="1" customWidth="1"/>
    <col min="2051" max="2051" width="18.6640625" style="41" customWidth="1"/>
    <col min="2052" max="2052" width="2.44140625" style="41" bestFit="1" customWidth="1"/>
    <col min="2053" max="2053" width="20.6640625" style="41" customWidth="1"/>
    <col min="2054" max="2300" width="9.109375" style="41"/>
    <col min="2301" max="2301" width="12.6640625" style="41" customWidth="1"/>
    <col min="2302" max="2302" width="15.6640625" style="41" customWidth="1"/>
    <col min="2303" max="2303" width="2.109375" style="41" customWidth="1"/>
    <col min="2304" max="2304" width="15.6640625" style="41" customWidth="1"/>
    <col min="2305" max="2305" width="18.6640625" style="41" customWidth="1"/>
    <col min="2306" max="2306" width="2.109375" style="41" bestFit="1" customWidth="1"/>
    <col min="2307" max="2307" width="18.6640625" style="41" customWidth="1"/>
    <col min="2308" max="2308" width="2.44140625" style="41" bestFit="1" customWidth="1"/>
    <col min="2309" max="2309" width="20.6640625" style="41" customWidth="1"/>
    <col min="2310" max="2556" width="9.109375" style="41"/>
    <col min="2557" max="2557" width="12.6640625" style="41" customWidth="1"/>
    <col min="2558" max="2558" width="15.6640625" style="41" customWidth="1"/>
    <col min="2559" max="2559" width="2.109375" style="41" customWidth="1"/>
    <col min="2560" max="2560" width="15.6640625" style="41" customWidth="1"/>
    <col min="2561" max="2561" width="18.6640625" style="41" customWidth="1"/>
    <col min="2562" max="2562" width="2.109375" style="41" bestFit="1" customWidth="1"/>
    <col min="2563" max="2563" width="18.6640625" style="41" customWidth="1"/>
    <col min="2564" max="2564" width="2.44140625" style="41" bestFit="1" customWidth="1"/>
    <col min="2565" max="2565" width="20.6640625" style="41" customWidth="1"/>
    <col min="2566" max="2812" width="9.109375" style="41"/>
    <col min="2813" max="2813" width="12.6640625" style="41" customWidth="1"/>
    <col min="2814" max="2814" width="15.6640625" style="41" customWidth="1"/>
    <col min="2815" max="2815" width="2.109375" style="41" customWidth="1"/>
    <col min="2816" max="2816" width="15.6640625" style="41" customWidth="1"/>
    <col min="2817" max="2817" width="18.6640625" style="41" customWidth="1"/>
    <col min="2818" max="2818" width="2.109375" style="41" bestFit="1" customWidth="1"/>
    <col min="2819" max="2819" width="18.6640625" style="41" customWidth="1"/>
    <col min="2820" max="2820" width="2.44140625" style="41" bestFit="1" customWidth="1"/>
    <col min="2821" max="2821" width="20.6640625" style="41" customWidth="1"/>
    <col min="2822" max="3068" width="9.109375" style="41"/>
    <col min="3069" max="3069" width="12.6640625" style="41" customWidth="1"/>
    <col min="3070" max="3070" width="15.6640625" style="41" customWidth="1"/>
    <col min="3071" max="3071" width="2.109375" style="41" customWidth="1"/>
    <col min="3072" max="3072" width="15.6640625" style="41" customWidth="1"/>
    <col min="3073" max="3073" width="18.6640625" style="41" customWidth="1"/>
    <col min="3074" max="3074" width="2.109375" style="41" bestFit="1" customWidth="1"/>
    <col min="3075" max="3075" width="18.6640625" style="41" customWidth="1"/>
    <col min="3076" max="3076" width="2.44140625" style="41" bestFit="1" customWidth="1"/>
    <col min="3077" max="3077" width="20.6640625" style="41" customWidth="1"/>
    <col min="3078" max="3324" width="9.109375" style="41"/>
    <col min="3325" max="3325" width="12.6640625" style="41" customWidth="1"/>
    <col min="3326" max="3326" width="15.6640625" style="41" customWidth="1"/>
    <col min="3327" max="3327" width="2.109375" style="41" customWidth="1"/>
    <col min="3328" max="3328" width="15.6640625" style="41" customWidth="1"/>
    <col min="3329" max="3329" width="18.6640625" style="41" customWidth="1"/>
    <col min="3330" max="3330" width="2.109375" style="41" bestFit="1" customWidth="1"/>
    <col min="3331" max="3331" width="18.6640625" style="41" customWidth="1"/>
    <col min="3332" max="3332" width="2.44140625" style="41" bestFit="1" customWidth="1"/>
    <col min="3333" max="3333" width="20.6640625" style="41" customWidth="1"/>
    <col min="3334" max="3580" width="9.109375" style="41"/>
    <col min="3581" max="3581" width="12.6640625" style="41" customWidth="1"/>
    <col min="3582" max="3582" width="15.6640625" style="41" customWidth="1"/>
    <col min="3583" max="3583" width="2.109375" style="41" customWidth="1"/>
    <col min="3584" max="3584" width="15.6640625" style="41" customWidth="1"/>
    <col min="3585" max="3585" width="18.6640625" style="41" customWidth="1"/>
    <col min="3586" max="3586" width="2.109375" style="41" bestFit="1" customWidth="1"/>
    <col min="3587" max="3587" width="18.6640625" style="41" customWidth="1"/>
    <col min="3588" max="3588" width="2.44140625" style="41" bestFit="1" customWidth="1"/>
    <col min="3589" max="3589" width="20.6640625" style="41" customWidth="1"/>
    <col min="3590" max="3836" width="9.109375" style="41"/>
    <col min="3837" max="3837" width="12.6640625" style="41" customWidth="1"/>
    <col min="3838" max="3838" width="15.6640625" style="41" customWidth="1"/>
    <col min="3839" max="3839" width="2.109375" style="41" customWidth="1"/>
    <col min="3840" max="3840" width="15.6640625" style="41" customWidth="1"/>
    <col min="3841" max="3841" width="18.6640625" style="41" customWidth="1"/>
    <col min="3842" max="3842" width="2.109375" style="41" bestFit="1" customWidth="1"/>
    <col min="3843" max="3843" width="18.6640625" style="41" customWidth="1"/>
    <col min="3844" max="3844" width="2.44140625" style="41" bestFit="1" customWidth="1"/>
    <col min="3845" max="3845" width="20.6640625" style="41" customWidth="1"/>
    <col min="3846" max="4092" width="9.109375" style="41"/>
    <col min="4093" max="4093" width="12.6640625" style="41" customWidth="1"/>
    <col min="4094" max="4094" width="15.6640625" style="41" customWidth="1"/>
    <col min="4095" max="4095" width="2.109375" style="41" customWidth="1"/>
    <col min="4096" max="4096" width="15.6640625" style="41" customWidth="1"/>
    <col min="4097" max="4097" width="18.6640625" style="41" customWidth="1"/>
    <col min="4098" max="4098" width="2.109375" style="41" bestFit="1" customWidth="1"/>
    <col min="4099" max="4099" width="18.6640625" style="41" customWidth="1"/>
    <col min="4100" max="4100" width="2.44140625" style="41" bestFit="1" customWidth="1"/>
    <col min="4101" max="4101" width="20.6640625" style="41" customWidth="1"/>
    <col min="4102" max="4348" width="9.109375" style="41"/>
    <col min="4349" max="4349" width="12.6640625" style="41" customWidth="1"/>
    <col min="4350" max="4350" width="15.6640625" style="41" customWidth="1"/>
    <col min="4351" max="4351" width="2.109375" style="41" customWidth="1"/>
    <col min="4352" max="4352" width="15.6640625" style="41" customWidth="1"/>
    <col min="4353" max="4353" width="18.6640625" style="41" customWidth="1"/>
    <col min="4354" max="4354" width="2.109375" style="41" bestFit="1" customWidth="1"/>
    <col min="4355" max="4355" width="18.6640625" style="41" customWidth="1"/>
    <col min="4356" max="4356" width="2.44140625" style="41" bestFit="1" customWidth="1"/>
    <col min="4357" max="4357" width="20.6640625" style="41" customWidth="1"/>
    <col min="4358" max="4604" width="9.109375" style="41"/>
    <col min="4605" max="4605" width="12.6640625" style="41" customWidth="1"/>
    <col min="4606" max="4606" width="15.6640625" style="41" customWidth="1"/>
    <col min="4607" max="4607" width="2.109375" style="41" customWidth="1"/>
    <col min="4608" max="4608" width="15.6640625" style="41" customWidth="1"/>
    <col min="4609" max="4609" width="18.6640625" style="41" customWidth="1"/>
    <col min="4610" max="4610" width="2.109375" style="41" bestFit="1" customWidth="1"/>
    <col min="4611" max="4611" width="18.6640625" style="41" customWidth="1"/>
    <col min="4612" max="4612" width="2.44140625" style="41" bestFit="1" customWidth="1"/>
    <col min="4613" max="4613" width="20.6640625" style="41" customWidth="1"/>
    <col min="4614" max="4860" width="9.109375" style="41"/>
    <col min="4861" max="4861" width="12.6640625" style="41" customWidth="1"/>
    <col min="4862" max="4862" width="15.6640625" style="41" customWidth="1"/>
    <col min="4863" max="4863" width="2.109375" style="41" customWidth="1"/>
    <col min="4864" max="4864" width="15.6640625" style="41" customWidth="1"/>
    <col min="4865" max="4865" width="18.6640625" style="41" customWidth="1"/>
    <col min="4866" max="4866" width="2.109375" style="41" bestFit="1" customWidth="1"/>
    <col min="4867" max="4867" width="18.6640625" style="41" customWidth="1"/>
    <col min="4868" max="4868" width="2.44140625" style="41" bestFit="1" customWidth="1"/>
    <col min="4869" max="4869" width="20.6640625" style="41" customWidth="1"/>
    <col min="4870" max="5116" width="9.109375" style="41"/>
    <col min="5117" max="5117" width="12.6640625" style="41" customWidth="1"/>
    <col min="5118" max="5118" width="15.6640625" style="41" customWidth="1"/>
    <col min="5119" max="5119" width="2.109375" style="41" customWidth="1"/>
    <col min="5120" max="5120" width="15.6640625" style="41" customWidth="1"/>
    <col min="5121" max="5121" width="18.6640625" style="41" customWidth="1"/>
    <col min="5122" max="5122" width="2.109375" style="41" bestFit="1" customWidth="1"/>
    <col min="5123" max="5123" width="18.6640625" style="41" customWidth="1"/>
    <col min="5124" max="5124" width="2.44140625" style="41" bestFit="1" customWidth="1"/>
    <col min="5125" max="5125" width="20.6640625" style="41" customWidth="1"/>
    <col min="5126" max="5372" width="9.109375" style="41"/>
    <col min="5373" max="5373" width="12.6640625" style="41" customWidth="1"/>
    <col min="5374" max="5374" width="15.6640625" style="41" customWidth="1"/>
    <col min="5375" max="5375" width="2.109375" style="41" customWidth="1"/>
    <col min="5376" max="5376" width="15.6640625" style="41" customWidth="1"/>
    <col min="5377" max="5377" width="18.6640625" style="41" customWidth="1"/>
    <col min="5378" max="5378" width="2.109375" style="41" bestFit="1" customWidth="1"/>
    <col min="5379" max="5379" width="18.6640625" style="41" customWidth="1"/>
    <col min="5380" max="5380" width="2.44140625" style="41" bestFit="1" customWidth="1"/>
    <col min="5381" max="5381" width="20.6640625" style="41" customWidth="1"/>
    <col min="5382" max="5628" width="9.109375" style="41"/>
    <col min="5629" max="5629" width="12.6640625" style="41" customWidth="1"/>
    <col min="5630" max="5630" width="15.6640625" style="41" customWidth="1"/>
    <col min="5631" max="5631" width="2.109375" style="41" customWidth="1"/>
    <col min="5632" max="5632" width="15.6640625" style="41" customWidth="1"/>
    <col min="5633" max="5633" width="18.6640625" style="41" customWidth="1"/>
    <col min="5634" max="5634" width="2.109375" style="41" bestFit="1" customWidth="1"/>
    <col min="5635" max="5635" width="18.6640625" style="41" customWidth="1"/>
    <col min="5636" max="5636" width="2.44140625" style="41" bestFit="1" customWidth="1"/>
    <col min="5637" max="5637" width="20.6640625" style="41" customWidth="1"/>
    <col min="5638" max="5884" width="9.109375" style="41"/>
    <col min="5885" max="5885" width="12.6640625" style="41" customWidth="1"/>
    <col min="5886" max="5886" width="15.6640625" style="41" customWidth="1"/>
    <col min="5887" max="5887" width="2.109375" style="41" customWidth="1"/>
    <col min="5888" max="5888" width="15.6640625" style="41" customWidth="1"/>
    <col min="5889" max="5889" width="18.6640625" style="41" customWidth="1"/>
    <col min="5890" max="5890" width="2.109375" style="41" bestFit="1" customWidth="1"/>
    <col min="5891" max="5891" width="18.6640625" style="41" customWidth="1"/>
    <col min="5892" max="5892" width="2.44140625" style="41" bestFit="1" customWidth="1"/>
    <col min="5893" max="5893" width="20.6640625" style="41" customWidth="1"/>
    <col min="5894" max="6140" width="9.109375" style="41"/>
    <col min="6141" max="6141" width="12.6640625" style="41" customWidth="1"/>
    <col min="6142" max="6142" width="15.6640625" style="41" customWidth="1"/>
    <col min="6143" max="6143" width="2.109375" style="41" customWidth="1"/>
    <col min="6144" max="6144" width="15.6640625" style="41" customWidth="1"/>
    <col min="6145" max="6145" width="18.6640625" style="41" customWidth="1"/>
    <col min="6146" max="6146" width="2.109375" style="41" bestFit="1" customWidth="1"/>
    <col min="6147" max="6147" width="18.6640625" style="41" customWidth="1"/>
    <col min="6148" max="6148" width="2.44140625" style="41" bestFit="1" customWidth="1"/>
    <col min="6149" max="6149" width="20.6640625" style="41" customWidth="1"/>
    <col min="6150" max="6396" width="9.109375" style="41"/>
    <col min="6397" max="6397" width="12.6640625" style="41" customWidth="1"/>
    <col min="6398" max="6398" width="15.6640625" style="41" customWidth="1"/>
    <col min="6399" max="6399" width="2.109375" style="41" customWidth="1"/>
    <col min="6400" max="6400" width="15.6640625" style="41" customWidth="1"/>
    <col min="6401" max="6401" width="18.6640625" style="41" customWidth="1"/>
    <col min="6402" max="6402" width="2.109375" style="41" bestFit="1" customWidth="1"/>
    <col min="6403" max="6403" width="18.6640625" style="41" customWidth="1"/>
    <col min="6404" max="6404" width="2.44140625" style="41" bestFit="1" customWidth="1"/>
    <col min="6405" max="6405" width="20.6640625" style="41" customWidth="1"/>
    <col min="6406" max="6652" width="9.109375" style="41"/>
    <col min="6653" max="6653" width="12.6640625" style="41" customWidth="1"/>
    <col min="6654" max="6654" width="15.6640625" style="41" customWidth="1"/>
    <col min="6655" max="6655" width="2.109375" style="41" customWidth="1"/>
    <col min="6656" max="6656" width="15.6640625" style="41" customWidth="1"/>
    <col min="6657" max="6657" width="18.6640625" style="41" customWidth="1"/>
    <col min="6658" max="6658" width="2.109375" style="41" bestFit="1" customWidth="1"/>
    <col min="6659" max="6659" width="18.6640625" style="41" customWidth="1"/>
    <col min="6660" max="6660" width="2.44140625" style="41" bestFit="1" customWidth="1"/>
    <col min="6661" max="6661" width="20.6640625" style="41" customWidth="1"/>
    <col min="6662" max="6908" width="9.109375" style="41"/>
    <col min="6909" max="6909" width="12.6640625" style="41" customWidth="1"/>
    <col min="6910" max="6910" width="15.6640625" style="41" customWidth="1"/>
    <col min="6911" max="6911" width="2.109375" style="41" customWidth="1"/>
    <col min="6912" max="6912" width="15.6640625" style="41" customWidth="1"/>
    <col min="6913" max="6913" width="18.6640625" style="41" customWidth="1"/>
    <col min="6914" max="6914" width="2.109375" style="41" bestFit="1" customWidth="1"/>
    <col min="6915" max="6915" width="18.6640625" style="41" customWidth="1"/>
    <col min="6916" max="6916" width="2.44140625" style="41" bestFit="1" customWidth="1"/>
    <col min="6917" max="6917" width="20.6640625" style="41" customWidth="1"/>
    <col min="6918" max="7164" width="9.109375" style="41"/>
    <col min="7165" max="7165" width="12.6640625" style="41" customWidth="1"/>
    <col min="7166" max="7166" width="15.6640625" style="41" customWidth="1"/>
    <col min="7167" max="7167" width="2.109375" style="41" customWidth="1"/>
    <col min="7168" max="7168" width="15.6640625" style="41" customWidth="1"/>
    <col min="7169" max="7169" width="18.6640625" style="41" customWidth="1"/>
    <col min="7170" max="7170" width="2.109375" style="41" bestFit="1" customWidth="1"/>
    <col min="7171" max="7171" width="18.6640625" style="41" customWidth="1"/>
    <col min="7172" max="7172" width="2.44140625" style="41" bestFit="1" customWidth="1"/>
    <col min="7173" max="7173" width="20.6640625" style="41" customWidth="1"/>
    <col min="7174" max="7420" width="9.109375" style="41"/>
    <col min="7421" max="7421" width="12.6640625" style="41" customWidth="1"/>
    <col min="7422" max="7422" width="15.6640625" style="41" customWidth="1"/>
    <col min="7423" max="7423" width="2.109375" style="41" customWidth="1"/>
    <col min="7424" max="7424" width="15.6640625" style="41" customWidth="1"/>
    <col min="7425" max="7425" width="18.6640625" style="41" customWidth="1"/>
    <col min="7426" max="7426" width="2.109375" style="41" bestFit="1" customWidth="1"/>
    <col min="7427" max="7427" width="18.6640625" style="41" customWidth="1"/>
    <col min="7428" max="7428" width="2.44140625" style="41" bestFit="1" customWidth="1"/>
    <col min="7429" max="7429" width="20.6640625" style="41" customWidth="1"/>
    <col min="7430" max="7676" width="9.109375" style="41"/>
    <col min="7677" max="7677" width="12.6640625" style="41" customWidth="1"/>
    <col min="7678" max="7678" width="15.6640625" style="41" customWidth="1"/>
    <col min="7679" max="7679" width="2.109375" style="41" customWidth="1"/>
    <col min="7680" max="7680" width="15.6640625" style="41" customWidth="1"/>
    <col min="7681" max="7681" width="18.6640625" style="41" customWidth="1"/>
    <col min="7682" max="7682" width="2.109375" style="41" bestFit="1" customWidth="1"/>
    <col min="7683" max="7683" width="18.6640625" style="41" customWidth="1"/>
    <col min="7684" max="7684" width="2.44140625" style="41" bestFit="1" customWidth="1"/>
    <col min="7685" max="7685" width="20.6640625" style="41" customWidth="1"/>
    <col min="7686" max="7932" width="9.109375" style="41"/>
    <col min="7933" max="7933" width="12.6640625" style="41" customWidth="1"/>
    <col min="7934" max="7934" width="15.6640625" style="41" customWidth="1"/>
    <col min="7935" max="7935" width="2.109375" style="41" customWidth="1"/>
    <col min="7936" max="7936" width="15.6640625" style="41" customWidth="1"/>
    <col min="7937" max="7937" width="18.6640625" style="41" customWidth="1"/>
    <col min="7938" max="7938" width="2.109375" style="41" bestFit="1" customWidth="1"/>
    <col min="7939" max="7939" width="18.6640625" style="41" customWidth="1"/>
    <col min="7940" max="7940" width="2.44140625" style="41" bestFit="1" customWidth="1"/>
    <col min="7941" max="7941" width="20.6640625" style="41" customWidth="1"/>
    <col min="7942" max="8188" width="9.109375" style="41"/>
    <col min="8189" max="8189" width="12.6640625" style="41" customWidth="1"/>
    <col min="8190" max="8190" width="15.6640625" style="41" customWidth="1"/>
    <col min="8191" max="8191" width="2.109375" style="41" customWidth="1"/>
    <col min="8192" max="8192" width="15.6640625" style="41" customWidth="1"/>
    <col min="8193" max="8193" width="18.6640625" style="41" customWidth="1"/>
    <col min="8194" max="8194" width="2.109375" style="41" bestFit="1" customWidth="1"/>
    <col min="8195" max="8195" width="18.6640625" style="41" customWidth="1"/>
    <col min="8196" max="8196" width="2.44140625" style="41" bestFit="1" customWidth="1"/>
    <col min="8197" max="8197" width="20.6640625" style="41" customWidth="1"/>
    <col min="8198" max="8444" width="9.109375" style="41"/>
    <col min="8445" max="8445" width="12.6640625" style="41" customWidth="1"/>
    <col min="8446" max="8446" width="15.6640625" style="41" customWidth="1"/>
    <col min="8447" max="8447" width="2.109375" style="41" customWidth="1"/>
    <col min="8448" max="8448" width="15.6640625" style="41" customWidth="1"/>
    <col min="8449" max="8449" width="18.6640625" style="41" customWidth="1"/>
    <col min="8450" max="8450" width="2.109375" style="41" bestFit="1" customWidth="1"/>
    <col min="8451" max="8451" width="18.6640625" style="41" customWidth="1"/>
    <col min="8452" max="8452" width="2.44140625" style="41" bestFit="1" customWidth="1"/>
    <col min="8453" max="8453" width="20.6640625" style="41" customWidth="1"/>
    <col min="8454" max="8700" width="9.109375" style="41"/>
    <col min="8701" max="8701" width="12.6640625" style="41" customWidth="1"/>
    <col min="8702" max="8702" width="15.6640625" style="41" customWidth="1"/>
    <col min="8703" max="8703" width="2.109375" style="41" customWidth="1"/>
    <col min="8704" max="8704" width="15.6640625" style="41" customWidth="1"/>
    <col min="8705" max="8705" width="18.6640625" style="41" customWidth="1"/>
    <col min="8706" max="8706" width="2.109375" style="41" bestFit="1" customWidth="1"/>
    <col min="8707" max="8707" width="18.6640625" style="41" customWidth="1"/>
    <col min="8708" max="8708" width="2.44140625" style="41" bestFit="1" customWidth="1"/>
    <col min="8709" max="8709" width="20.6640625" style="41" customWidth="1"/>
    <col min="8710" max="8956" width="9.109375" style="41"/>
    <col min="8957" max="8957" width="12.6640625" style="41" customWidth="1"/>
    <col min="8958" max="8958" width="15.6640625" style="41" customWidth="1"/>
    <col min="8959" max="8959" width="2.109375" style="41" customWidth="1"/>
    <col min="8960" max="8960" width="15.6640625" style="41" customWidth="1"/>
    <col min="8961" max="8961" width="18.6640625" style="41" customWidth="1"/>
    <col min="8962" max="8962" width="2.109375" style="41" bestFit="1" customWidth="1"/>
    <col min="8963" max="8963" width="18.6640625" style="41" customWidth="1"/>
    <col min="8964" max="8964" width="2.44140625" style="41" bestFit="1" customWidth="1"/>
    <col min="8965" max="8965" width="20.6640625" style="41" customWidth="1"/>
    <col min="8966" max="9212" width="9.109375" style="41"/>
    <col min="9213" max="9213" width="12.6640625" style="41" customWidth="1"/>
    <col min="9214" max="9214" width="15.6640625" style="41" customWidth="1"/>
    <col min="9215" max="9215" width="2.109375" style="41" customWidth="1"/>
    <col min="9216" max="9216" width="15.6640625" style="41" customWidth="1"/>
    <col min="9217" max="9217" width="18.6640625" style="41" customWidth="1"/>
    <col min="9218" max="9218" width="2.109375" style="41" bestFit="1" customWidth="1"/>
    <col min="9219" max="9219" width="18.6640625" style="41" customWidth="1"/>
    <col min="9220" max="9220" width="2.44140625" style="41" bestFit="1" customWidth="1"/>
    <col min="9221" max="9221" width="20.6640625" style="41" customWidth="1"/>
    <col min="9222" max="9468" width="9.109375" style="41"/>
    <col min="9469" max="9469" width="12.6640625" style="41" customWidth="1"/>
    <col min="9470" max="9470" width="15.6640625" style="41" customWidth="1"/>
    <col min="9471" max="9471" width="2.109375" style="41" customWidth="1"/>
    <col min="9472" max="9472" width="15.6640625" style="41" customWidth="1"/>
    <col min="9473" max="9473" width="18.6640625" style="41" customWidth="1"/>
    <col min="9474" max="9474" width="2.109375" style="41" bestFit="1" customWidth="1"/>
    <col min="9475" max="9475" width="18.6640625" style="41" customWidth="1"/>
    <col min="9476" max="9476" width="2.44140625" style="41" bestFit="1" customWidth="1"/>
    <col min="9477" max="9477" width="20.6640625" style="41" customWidth="1"/>
    <col min="9478" max="9724" width="9.109375" style="41"/>
    <col min="9725" max="9725" width="12.6640625" style="41" customWidth="1"/>
    <col min="9726" max="9726" width="15.6640625" style="41" customWidth="1"/>
    <col min="9727" max="9727" width="2.109375" style="41" customWidth="1"/>
    <col min="9728" max="9728" width="15.6640625" style="41" customWidth="1"/>
    <col min="9729" max="9729" width="18.6640625" style="41" customWidth="1"/>
    <col min="9730" max="9730" width="2.109375" style="41" bestFit="1" customWidth="1"/>
    <col min="9731" max="9731" width="18.6640625" style="41" customWidth="1"/>
    <col min="9732" max="9732" width="2.44140625" style="41" bestFit="1" customWidth="1"/>
    <col min="9733" max="9733" width="20.6640625" style="41" customWidth="1"/>
    <col min="9734" max="9980" width="9.109375" style="41"/>
    <col min="9981" max="9981" width="12.6640625" style="41" customWidth="1"/>
    <col min="9982" max="9982" width="15.6640625" style="41" customWidth="1"/>
    <col min="9983" max="9983" width="2.109375" style="41" customWidth="1"/>
    <col min="9984" max="9984" width="15.6640625" style="41" customWidth="1"/>
    <col min="9985" max="9985" width="18.6640625" style="41" customWidth="1"/>
    <col min="9986" max="9986" width="2.109375" style="41" bestFit="1" customWidth="1"/>
    <col min="9987" max="9987" width="18.6640625" style="41" customWidth="1"/>
    <col min="9988" max="9988" width="2.44140625" style="41" bestFit="1" customWidth="1"/>
    <col min="9989" max="9989" width="20.6640625" style="41" customWidth="1"/>
    <col min="9990" max="10236" width="9.109375" style="41"/>
    <col min="10237" max="10237" width="12.6640625" style="41" customWidth="1"/>
    <col min="10238" max="10238" width="15.6640625" style="41" customWidth="1"/>
    <col min="10239" max="10239" width="2.109375" style="41" customWidth="1"/>
    <col min="10240" max="10240" width="15.6640625" style="41" customWidth="1"/>
    <col min="10241" max="10241" width="18.6640625" style="41" customWidth="1"/>
    <col min="10242" max="10242" width="2.109375" style="41" bestFit="1" customWidth="1"/>
    <col min="10243" max="10243" width="18.6640625" style="41" customWidth="1"/>
    <col min="10244" max="10244" width="2.44140625" style="41" bestFit="1" customWidth="1"/>
    <col min="10245" max="10245" width="20.6640625" style="41" customWidth="1"/>
    <col min="10246" max="10492" width="9.109375" style="41"/>
    <col min="10493" max="10493" width="12.6640625" style="41" customWidth="1"/>
    <col min="10494" max="10494" width="15.6640625" style="41" customWidth="1"/>
    <col min="10495" max="10495" width="2.109375" style="41" customWidth="1"/>
    <col min="10496" max="10496" width="15.6640625" style="41" customWidth="1"/>
    <col min="10497" max="10497" width="18.6640625" style="41" customWidth="1"/>
    <col min="10498" max="10498" width="2.109375" style="41" bestFit="1" customWidth="1"/>
    <col min="10499" max="10499" width="18.6640625" style="41" customWidth="1"/>
    <col min="10500" max="10500" width="2.44140625" style="41" bestFit="1" customWidth="1"/>
    <col min="10501" max="10501" width="20.6640625" style="41" customWidth="1"/>
    <col min="10502" max="10748" width="9.109375" style="41"/>
    <col min="10749" max="10749" width="12.6640625" style="41" customWidth="1"/>
    <col min="10750" max="10750" width="15.6640625" style="41" customWidth="1"/>
    <col min="10751" max="10751" width="2.109375" style="41" customWidth="1"/>
    <col min="10752" max="10752" width="15.6640625" style="41" customWidth="1"/>
    <col min="10753" max="10753" width="18.6640625" style="41" customWidth="1"/>
    <col min="10754" max="10754" width="2.109375" style="41" bestFit="1" customWidth="1"/>
    <col min="10755" max="10755" width="18.6640625" style="41" customWidth="1"/>
    <col min="10756" max="10756" width="2.44140625" style="41" bestFit="1" customWidth="1"/>
    <col min="10757" max="10757" width="20.6640625" style="41" customWidth="1"/>
    <col min="10758" max="11004" width="9.109375" style="41"/>
    <col min="11005" max="11005" width="12.6640625" style="41" customWidth="1"/>
    <col min="11006" max="11006" width="15.6640625" style="41" customWidth="1"/>
    <col min="11007" max="11007" width="2.109375" style="41" customWidth="1"/>
    <col min="11008" max="11008" width="15.6640625" style="41" customWidth="1"/>
    <col min="11009" max="11009" width="18.6640625" style="41" customWidth="1"/>
    <col min="11010" max="11010" width="2.109375" style="41" bestFit="1" customWidth="1"/>
    <col min="11011" max="11011" width="18.6640625" style="41" customWidth="1"/>
    <col min="11012" max="11012" width="2.44140625" style="41" bestFit="1" customWidth="1"/>
    <col min="11013" max="11013" width="20.6640625" style="41" customWidth="1"/>
    <col min="11014" max="11260" width="9.109375" style="41"/>
    <col min="11261" max="11261" width="12.6640625" style="41" customWidth="1"/>
    <col min="11262" max="11262" width="15.6640625" style="41" customWidth="1"/>
    <col min="11263" max="11263" width="2.109375" style="41" customWidth="1"/>
    <col min="11264" max="11264" width="15.6640625" style="41" customWidth="1"/>
    <col min="11265" max="11265" width="18.6640625" style="41" customWidth="1"/>
    <col min="11266" max="11266" width="2.109375" style="41" bestFit="1" customWidth="1"/>
    <col min="11267" max="11267" width="18.6640625" style="41" customWidth="1"/>
    <col min="11268" max="11268" width="2.44140625" style="41" bestFit="1" customWidth="1"/>
    <col min="11269" max="11269" width="20.6640625" style="41" customWidth="1"/>
    <col min="11270" max="11516" width="9.109375" style="41"/>
    <col min="11517" max="11517" width="12.6640625" style="41" customWidth="1"/>
    <col min="11518" max="11518" width="15.6640625" style="41" customWidth="1"/>
    <col min="11519" max="11519" width="2.109375" style="41" customWidth="1"/>
    <col min="11520" max="11520" width="15.6640625" style="41" customWidth="1"/>
    <col min="11521" max="11521" width="18.6640625" style="41" customWidth="1"/>
    <col min="11522" max="11522" width="2.109375" style="41" bestFit="1" customWidth="1"/>
    <col min="11523" max="11523" width="18.6640625" style="41" customWidth="1"/>
    <col min="11524" max="11524" width="2.44140625" style="41" bestFit="1" customWidth="1"/>
    <col min="11525" max="11525" width="20.6640625" style="41" customWidth="1"/>
    <col min="11526" max="11772" width="9.109375" style="41"/>
    <col min="11773" max="11773" width="12.6640625" style="41" customWidth="1"/>
    <col min="11774" max="11774" width="15.6640625" style="41" customWidth="1"/>
    <col min="11775" max="11775" width="2.109375" style="41" customWidth="1"/>
    <col min="11776" max="11776" width="15.6640625" style="41" customWidth="1"/>
    <col min="11777" max="11777" width="18.6640625" style="41" customWidth="1"/>
    <col min="11778" max="11778" width="2.109375" style="41" bestFit="1" customWidth="1"/>
    <col min="11779" max="11779" width="18.6640625" style="41" customWidth="1"/>
    <col min="11780" max="11780" width="2.44140625" style="41" bestFit="1" customWidth="1"/>
    <col min="11781" max="11781" width="20.6640625" style="41" customWidth="1"/>
    <col min="11782" max="12028" width="9.109375" style="41"/>
    <col min="12029" max="12029" width="12.6640625" style="41" customWidth="1"/>
    <col min="12030" max="12030" width="15.6640625" style="41" customWidth="1"/>
    <col min="12031" max="12031" width="2.109375" style="41" customWidth="1"/>
    <col min="12032" max="12032" width="15.6640625" style="41" customWidth="1"/>
    <col min="12033" max="12033" width="18.6640625" style="41" customWidth="1"/>
    <col min="12034" max="12034" width="2.109375" style="41" bestFit="1" customWidth="1"/>
    <col min="12035" max="12035" width="18.6640625" style="41" customWidth="1"/>
    <col min="12036" max="12036" width="2.44140625" style="41" bestFit="1" customWidth="1"/>
    <col min="12037" max="12037" width="20.6640625" style="41" customWidth="1"/>
    <col min="12038" max="12284" width="9.109375" style="41"/>
    <col min="12285" max="12285" width="12.6640625" style="41" customWidth="1"/>
    <col min="12286" max="12286" width="15.6640625" style="41" customWidth="1"/>
    <col min="12287" max="12287" width="2.109375" style="41" customWidth="1"/>
    <col min="12288" max="12288" width="15.6640625" style="41" customWidth="1"/>
    <col min="12289" max="12289" width="18.6640625" style="41" customWidth="1"/>
    <col min="12290" max="12290" width="2.109375" style="41" bestFit="1" customWidth="1"/>
    <col min="12291" max="12291" width="18.6640625" style="41" customWidth="1"/>
    <col min="12292" max="12292" width="2.44140625" style="41" bestFit="1" customWidth="1"/>
    <col min="12293" max="12293" width="20.6640625" style="41" customWidth="1"/>
    <col min="12294" max="12540" width="9.109375" style="41"/>
    <col min="12541" max="12541" width="12.6640625" style="41" customWidth="1"/>
    <col min="12542" max="12542" width="15.6640625" style="41" customWidth="1"/>
    <col min="12543" max="12543" width="2.109375" style="41" customWidth="1"/>
    <col min="12544" max="12544" width="15.6640625" style="41" customWidth="1"/>
    <col min="12545" max="12545" width="18.6640625" style="41" customWidth="1"/>
    <col min="12546" max="12546" width="2.109375" style="41" bestFit="1" customWidth="1"/>
    <col min="12547" max="12547" width="18.6640625" style="41" customWidth="1"/>
    <col min="12548" max="12548" width="2.44140625" style="41" bestFit="1" customWidth="1"/>
    <col min="12549" max="12549" width="20.6640625" style="41" customWidth="1"/>
    <col min="12550" max="12796" width="9.109375" style="41"/>
    <col min="12797" max="12797" width="12.6640625" style="41" customWidth="1"/>
    <col min="12798" max="12798" width="15.6640625" style="41" customWidth="1"/>
    <col min="12799" max="12799" width="2.109375" style="41" customWidth="1"/>
    <col min="12800" max="12800" width="15.6640625" style="41" customWidth="1"/>
    <col min="12801" max="12801" width="18.6640625" style="41" customWidth="1"/>
    <col min="12802" max="12802" width="2.109375" style="41" bestFit="1" customWidth="1"/>
    <col min="12803" max="12803" width="18.6640625" style="41" customWidth="1"/>
    <col min="12804" max="12804" width="2.44140625" style="41" bestFit="1" customWidth="1"/>
    <col min="12805" max="12805" width="20.6640625" style="41" customWidth="1"/>
    <col min="12806" max="13052" width="9.109375" style="41"/>
    <col min="13053" max="13053" width="12.6640625" style="41" customWidth="1"/>
    <col min="13054" max="13054" width="15.6640625" style="41" customWidth="1"/>
    <col min="13055" max="13055" width="2.109375" style="41" customWidth="1"/>
    <col min="13056" max="13056" width="15.6640625" style="41" customWidth="1"/>
    <col min="13057" max="13057" width="18.6640625" style="41" customWidth="1"/>
    <col min="13058" max="13058" width="2.109375" style="41" bestFit="1" customWidth="1"/>
    <col min="13059" max="13059" width="18.6640625" style="41" customWidth="1"/>
    <col min="13060" max="13060" width="2.44140625" style="41" bestFit="1" customWidth="1"/>
    <col min="13061" max="13061" width="20.6640625" style="41" customWidth="1"/>
    <col min="13062" max="13308" width="9.109375" style="41"/>
    <col min="13309" max="13309" width="12.6640625" style="41" customWidth="1"/>
    <col min="13310" max="13310" width="15.6640625" style="41" customWidth="1"/>
    <col min="13311" max="13311" width="2.109375" style="41" customWidth="1"/>
    <col min="13312" max="13312" width="15.6640625" style="41" customWidth="1"/>
    <col min="13313" max="13313" width="18.6640625" style="41" customWidth="1"/>
    <col min="13314" max="13314" width="2.109375" style="41" bestFit="1" customWidth="1"/>
    <col min="13315" max="13315" width="18.6640625" style="41" customWidth="1"/>
    <col min="13316" max="13316" width="2.44140625" style="41" bestFit="1" customWidth="1"/>
    <col min="13317" max="13317" width="20.6640625" style="41" customWidth="1"/>
    <col min="13318" max="13564" width="9.109375" style="41"/>
    <col min="13565" max="13565" width="12.6640625" style="41" customWidth="1"/>
    <col min="13566" max="13566" width="15.6640625" style="41" customWidth="1"/>
    <col min="13567" max="13567" width="2.109375" style="41" customWidth="1"/>
    <col min="13568" max="13568" width="15.6640625" style="41" customWidth="1"/>
    <col min="13569" max="13569" width="18.6640625" style="41" customWidth="1"/>
    <col min="13570" max="13570" width="2.109375" style="41" bestFit="1" customWidth="1"/>
    <col min="13571" max="13571" width="18.6640625" style="41" customWidth="1"/>
    <col min="13572" max="13572" width="2.44140625" style="41" bestFit="1" customWidth="1"/>
    <col min="13573" max="13573" width="20.6640625" style="41" customWidth="1"/>
    <col min="13574" max="13820" width="9.109375" style="41"/>
    <col min="13821" max="13821" width="12.6640625" style="41" customWidth="1"/>
    <col min="13822" max="13822" width="15.6640625" style="41" customWidth="1"/>
    <col min="13823" max="13823" width="2.109375" style="41" customWidth="1"/>
    <col min="13824" max="13824" width="15.6640625" style="41" customWidth="1"/>
    <col min="13825" max="13825" width="18.6640625" style="41" customWidth="1"/>
    <col min="13826" max="13826" width="2.109375" style="41" bestFit="1" customWidth="1"/>
    <col min="13827" max="13827" width="18.6640625" style="41" customWidth="1"/>
    <col min="13828" max="13828" width="2.44140625" style="41" bestFit="1" customWidth="1"/>
    <col min="13829" max="13829" width="20.6640625" style="41" customWidth="1"/>
    <col min="13830" max="14076" width="9.109375" style="41"/>
    <col min="14077" max="14077" width="12.6640625" style="41" customWidth="1"/>
    <col min="14078" max="14078" width="15.6640625" style="41" customWidth="1"/>
    <col min="14079" max="14079" width="2.109375" style="41" customWidth="1"/>
    <col min="14080" max="14080" width="15.6640625" style="41" customWidth="1"/>
    <col min="14081" max="14081" width="18.6640625" style="41" customWidth="1"/>
    <col min="14082" max="14082" width="2.109375" style="41" bestFit="1" customWidth="1"/>
    <col min="14083" max="14083" width="18.6640625" style="41" customWidth="1"/>
    <col min="14084" max="14084" width="2.44140625" style="41" bestFit="1" customWidth="1"/>
    <col min="14085" max="14085" width="20.6640625" style="41" customWidth="1"/>
    <col min="14086" max="14332" width="9.109375" style="41"/>
    <col min="14333" max="14333" width="12.6640625" style="41" customWidth="1"/>
    <col min="14334" max="14334" width="15.6640625" style="41" customWidth="1"/>
    <col min="14335" max="14335" width="2.109375" style="41" customWidth="1"/>
    <col min="14336" max="14336" width="15.6640625" style="41" customWidth="1"/>
    <col min="14337" max="14337" width="18.6640625" style="41" customWidth="1"/>
    <col min="14338" max="14338" width="2.109375" style="41" bestFit="1" customWidth="1"/>
    <col min="14339" max="14339" width="18.6640625" style="41" customWidth="1"/>
    <col min="14340" max="14340" width="2.44140625" style="41" bestFit="1" customWidth="1"/>
    <col min="14341" max="14341" width="20.6640625" style="41" customWidth="1"/>
    <col min="14342" max="14588" width="9.109375" style="41"/>
    <col min="14589" max="14589" width="12.6640625" style="41" customWidth="1"/>
    <col min="14590" max="14590" width="15.6640625" style="41" customWidth="1"/>
    <col min="14591" max="14591" width="2.109375" style="41" customWidth="1"/>
    <col min="14592" max="14592" width="15.6640625" style="41" customWidth="1"/>
    <col min="14593" max="14593" width="18.6640625" style="41" customWidth="1"/>
    <col min="14594" max="14594" width="2.109375" style="41" bestFit="1" customWidth="1"/>
    <col min="14595" max="14595" width="18.6640625" style="41" customWidth="1"/>
    <col min="14596" max="14596" width="2.44140625" style="41" bestFit="1" customWidth="1"/>
    <col min="14597" max="14597" width="20.6640625" style="41" customWidth="1"/>
    <col min="14598" max="14844" width="9.109375" style="41"/>
    <col min="14845" max="14845" width="12.6640625" style="41" customWidth="1"/>
    <col min="14846" max="14846" width="15.6640625" style="41" customWidth="1"/>
    <col min="14847" max="14847" width="2.109375" style="41" customWidth="1"/>
    <col min="14848" max="14848" width="15.6640625" style="41" customWidth="1"/>
    <col min="14849" max="14849" width="18.6640625" style="41" customWidth="1"/>
    <col min="14850" max="14850" width="2.109375" style="41" bestFit="1" customWidth="1"/>
    <col min="14851" max="14851" width="18.6640625" style="41" customWidth="1"/>
    <col min="14852" max="14852" width="2.44140625" style="41" bestFit="1" customWidth="1"/>
    <col min="14853" max="14853" width="20.6640625" style="41" customWidth="1"/>
    <col min="14854" max="15100" width="9.109375" style="41"/>
    <col min="15101" max="15101" width="12.6640625" style="41" customWidth="1"/>
    <col min="15102" max="15102" width="15.6640625" style="41" customWidth="1"/>
    <col min="15103" max="15103" width="2.109375" style="41" customWidth="1"/>
    <col min="15104" max="15104" width="15.6640625" style="41" customWidth="1"/>
    <col min="15105" max="15105" width="18.6640625" style="41" customWidth="1"/>
    <col min="15106" max="15106" width="2.109375" style="41" bestFit="1" customWidth="1"/>
    <col min="15107" max="15107" width="18.6640625" style="41" customWidth="1"/>
    <col min="15108" max="15108" width="2.44140625" style="41" bestFit="1" customWidth="1"/>
    <col min="15109" max="15109" width="20.6640625" style="41" customWidth="1"/>
    <col min="15110" max="15356" width="9.109375" style="41"/>
    <col min="15357" max="15357" width="12.6640625" style="41" customWidth="1"/>
    <col min="15358" max="15358" width="15.6640625" style="41" customWidth="1"/>
    <col min="15359" max="15359" width="2.109375" style="41" customWidth="1"/>
    <col min="15360" max="15360" width="15.6640625" style="41" customWidth="1"/>
    <col min="15361" max="15361" width="18.6640625" style="41" customWidth="1"/>
    <col min="15362" max="15362" width="2.109375" style="41" bestFit="1" customWidth="1"/>
    <col min="15363" max="15363" width="18.6640625" style="41" customWidth="1"/>
    <col min="15364" max="15364" width="2.44140625" style="41" bestFit="1" customWidth="1"/>
    <col min="15365" max="15365" width="20.6640625" style="41" customWidth="1"/>
    <col min="15366" max="15612" width="9.109375" style="41"/>
    <col min="15613" max="15613" width="12.6640625" style="41" customWidth="1"/>
    <col min="15614" max="15614" width="15.6640625" style="41" customWidth="1"/>
    <col min="15615" max="15615" width="2.109375" style="41" customWidth="1"/>
    <col min="15616" max="15616" width="15.6640625" style="41" customWidth="1"/>
    <col min="15617" max="15617" width="18.6640625" style="41" customWidth="1"/>
    <col min="15618" max="15618" width="2.109375" style="41" bestFit="1" customWidth="1"/>
    <col min="15619" max="15619" width="18.6640625" style="41" customWidth="1"/>
    <col min="15620" max="15620" width="2.44140625" style="41" bestFit="1" customWidth="1"/>
    <col min="15621" max="15621" width="20.6640625" style="41" customWidth="1"/>
    <col min="15622" max="15868" width="9.109375" style="41"/>
    <col min="15869" max="15869" width="12.6640625" style="41" customWidth="1"/>
    <col min="15870" max="15870" width="15.6640625" style="41" customWidth="1"/>
    <col min="15871" max="15871" width="2.109375" style="41" customWidth="1"/>
    <col min="15872" max="15872" width="15.6640625" style="41" customWidth="1"/>
    <col min="15873" max="15873" width="18.6640625" style="41" customWidth="1"/>
    <col min="15874" max="15874" width="2.109375" style="41" bestFit="1" customWidth="1"/>
    <col min="15875" max="15875" width="18.6640625" style="41" customWidth="1"/>
    <col min="15876" max="15876" width="2.44140625" style="41" bestFit="1" customWidth="1"/>
    <col min="15877" max="15877" width="20.6640625" style="41" customWidth="1"/>
    <col min="15878" max="16124" width="9.109375" style="41"/>
    <col min="16125" max="16125" width="12.6640625" style="41" customWidth="1"/>
    <col min="16126" max="16126" width="15.6640625" style="41" customWidth="1"/>
    <col min="16127" max="16127" width="2.109375" style="41" customWidth="1"/>
    <col min="16128" max="16128" width="15.6640625" style="41" customWidth="1"/>
    <col min="16129" max="16129" width="18.6640625" style="41" customWidth="1"/>
    <col min="16130" max="16130" width="2.109375" style="41" bestFit="1" customWidth="1"/>
    <col min="16131" max="16131" width="18.6640625" style="41" customWidth="1"/>
    <col min="16132" max="16132" width="2.44140625" style="41" bestFit="1" customWidth="1"/>
    <col min="16133" max="16133" width="20.6640625" style="41" customWidth="1"/>
    <col min="16134" max="16384" width="9.109375" style="41"/>
  </cols>
  <sheetData>
    <row r="1" spans="1:6" ht="17.399999999999999" x14ac:dyDescent="0.3">
      <c r="B1" s="199" t="s">
        <v>84</v>
      </c>
      <c r="C1" s="199"/>
      <c r="D1" s="199"/>
      <c r="E1" s="199"/>
      <c r="F1" s="199"/>
    </row>
    <row r="2" spans="1:6" ht="17.399999999999999" x14ac:dyDescent="0.3">
      <c r="B2" s="199" t="s">
        <v>177</v>
      </c>
      <c r="C2" s="199"/>
      <c r="D2" s="199"/>
      <c r="E2" s="199"/>
      <c r="F2" s="199"/>
    </row>
    <row r="3" spans="1:6" ht="17.399999999999999" x14ac:dyDescent="0.3">
      <c r="B3" s="113"/>
      <c r="C3" s="179"/>
      <c r="D3" s="179"/>
      <c r="E3" s="179"/>
      <c r="F3" s="113"/>
    </row>
    <row r="4" spans="1:6" s="11" customFormat="1" ht="16.2" x14ac:dyDescent="0.3">
      <c r="A4" s="23"/>
      <c r="B4" s="89"/>
      <c r="C4" s="184"/>
      <c r="D4" s="184"/>
      <c r="E4" s="184"/>
      <c r="F4" s="102" t="s">
        <v>101</v>
      </c>
    </row>
    <row r="5" spans="1:6" s="11" customFormat="1" ht="16.2" x14ac:dyDescent="0.3">
      <c r="A5" s="23"/>
      <c r="B5" s="90" t="s">
        <v>43</v>
      </c>
      <c r="C5" s="108" t="s">
        <v>0</v>
      </c>
      <c r="D5" s="108" t="s">
        <v>176</v>
      </c>
      <c r="E5" s="108" t="s">
        <v>148</v>
      </c>
      <c r="F5" s="83" t="s">
        <v>102</v>
      </c>
    </row>
    <row r="6" spans="1:6" s="11" customFormat="1" ht="16.2" x14ac:dyDescent="0.3">
      <c r="A6" s="23"/>
      <c r="B6" s="91" t="s">
        <v>48</v>
      </c>
      <c r="C6" s="135" t="s">
        <v>80</v>
      </c>
      <c r="D6" s="135" t="s">
        <v>80</v>
      </c>
      <c r="E6" s="135" t="s">
        <v>80</v>
      </c>
      <c r="F6" s="190" t="s">
        <v>1</v>
      </c>
    </row>
    <row r="7" spans="1:6" s="11" customFormat="1" ht="15.6" customHeight="1" x14ac:dyDescent="0.25">
      <c r="A7" s="23">
        <v>1</v>
      </c>
      <c r="B7" s="92" t="s">
        <v>69</v>
      </c>
      <c r="C7" s="195">
        <v>557686435</v>
      </c>
      <c r="D7" s="195">
        <v>3161425448</v>
      </c>
      <c r="E7" s="195">
        <f>SUM(C7:D7)</f>
        <v>3719111883</v>
      </c>
      <c r="F7" s="194"/>
    </row>
    <row r="8" spans="1:6" s="11" customFormat="1" ht="15.6" customHeight="1" x14ac:dyDescent="0.25">
      <c r="A8" s="23"/>
      <c r="B8" s="85"/>
      <c r="C8" s="137"/>
      <c r="D8" s="137"/>
      <c r="E8" s="137"/>
      <c r="F8" s="139"/>
    </row>
    <row r="9" spans="1:6" s="11" customFormat="1" ht="15.6" customHeight="1" x14ac:dyDescent="0.25">
      <c r="A9" s="23">
        <v>1</v>
      </c>
      <c r="B9" s="93" t="s">
        <v>178</v>
      </c>
      <c r="C9" s="93"/>
      <c r="D9" s="93"/>
      <c r="E9" s="93"/>
      <c r="F9" s="15"/>
    </row>
    <row r="10" spans="1:6" s="11" customFormat="1" ht="15.6" customHeight="1" x14ac:dyDescent="0.25">
      <c r="A10" s="23"/>
      <c r="B10" s="93" t="s">
        <v>179</v>
      </c>
      <c r="C10" s="93"/>
      <c r="D10" s="93"/>
      <c r="E10" s="93"/>
      <c r="F10" s="15"/>
    </row>
    <row r="11" spans="1:6" s="11" customFormat="1" ht="15.6" customHeight="1" x14ac:dyDescent="0.25">
      <c r="A11" s="23"/>
      <c r="C11" s="93"/>
      <c r="D11" s="93"/>
      <c r="E11" s="93"/>
      <c r="F11" s="15"/>
    </row>
    <row r="12" spans="1:6" s="11" customFormat="1" ht="15.6" customHeight="1" x14ac:dyDescent="0.25">
      <c r="A12" s="23"/>
      <c r="B12" s="65" t="s">
        <v>180</v>
      </c>
      <c r="C12" s="65"/>
      <c r="D12" s="65"/>
      <c r="E12" s="65"/>
      <c r="F12" s="16"/>
    </row>
    <row r="13" spans="1:6" s="11" customFormat="1" ht="15.6" customHeight="1" x14ac:dyDescent="0.25">
      <c r="A13" s="23"/>
      <c r="B13" s="65"/>
      <c r="C13" s="65"/>
      <c r="D13" s="65"/>
      <c r="E13" s="65"/>
      <c r="F13" s="16"/>
    </row>
    <row r="14" spans="1:6" s="11" customFormat="1" ht="15.6" customHeight="1" x14ac:dyDescent="0.25">
      <c r="A14" s="23"/>
      <c r="B14" s="41" t="s">
        <v>204</v>
      </c>
      <c r="C14" s="41"/>
      <c r="D14" s="41"/>
      <c r="E14" s="41"/>
      <c r="F14" s="16"/>
    </row>
    <row r="15" spans="1:6" s="11" customFormat="1" ht="15.6" customHeight="1" x14ac:dyDescent="0.25">
      <c r="A15" s="23"/>
      <c r="B15" s="41"/>
      <c r="C15" s="41"/>
      <c r="D15" s="41"/>
      <c r="E15" s="41"/>
      <c r="F15" s="41"/>
    </row>
    <row r="16" spans="1:6" s="11" customFormat="1" x14ac:dyDescent="0.25">
      <c r="A16" s="23"/>
      <c r="B16" s="41"/>
      <c r="C16" s="41"/>
      <c r="D16" s="41"/>
      <c r="E16" s="41"/>
      <c r="F16" s="41"/>
    </row>
  </sheetData>
  <mergeCells count="2">
    <mergeCell ref="B1:F1"/>
    <mergeCell ref="B2:F2"/>
  </mergeCells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7B8B-B213-4044-939D-BAA454D79F58}">
  <sheetPr>
    <tabColor rgb="FF7030A0"/>
  </sheetPr>
  <dimension ref="A1:J19"/>
  <sheetViews>
    <sheetView showGridLines="0" showWhiteSpace="0" zoomScaleNormal="100" zoomScaleSheetLayoutView="100" workbookViewId="0">
      <selection activeCell="G21" sqref="G21"/>
    </sheetView>
  </sheetViews>
  <sheetFormatPr defaultRowHeight="15.6" x14ac:dyDescent="0.25"/>
  <cols>
    <col min="1" max="1" width="1.6640625" style="23" bestFit="1" customWidth="1"/>
    <col min="2" max="2" width="11.109375" style="41" customWidth="1"/>
    <col min="3" max="3" width="13.109375" style="41" bestFit="1" customWidth="1"/>
    <col min="4" max="4" width="12.88671875" style="41" customWidth="1"/>
    <col min="5" max="5" width="13.5546875" style="41" bestFit="1" customWidth="1"/>
    <col min="6" max="6" width="13" style="41" bestFit="1" customWidth="1"/>
    <col min="7" max="7" width="18.109375" style="41" bestFit="1" customWidth="1"/>
    <col min="8" max="8" width="16.6640625" style="41" bestFit="1" customWidth="1"/>
    <col min="9" max="9" width="18.109375" style="41" bestFit="1" customWidth="1"/>
    <col min="10" max="10" width="16.6640625" style="41" bestFit="1" customWidth="1"/>
    <col min="11" max="256" width="9.109375" style="41"/>
    <col min="257" max="257" width="12.6640625" style="41" customWidth="1"/>
    <col min="258" max="258" width="15.6640625" style="41" customWidth="1"/>
    <col min="259" max="259" width="2.109375" style="41" customWidth="1"/>
    <col min="260" max="260" width="15.6640625" style="41" customWidth="1"/>
    <col min="261" max="261" width="18.6640625" style="41" customWidth="1"/>
    <col min="262" max="262" width="2.109375" style="41" bestFit="1" customWidth="1"/>
    <col min="263" max="263" width="18.6640625" style="41" customWidth="1"/>
    <col min="264" max="264" width="2.44140625" style="41" bestFit="1" customWidth="1"/>
    <col min="265" max="265" width="20.6640625" style="41" customWidth="1"/>
    <col min="266" max="512" width="9.109375" style="41"/>
    <col min="513" max="513" width="12.6640625" style="41" customWidth="1"/>
    <col min="514" max="514" width="15.6640625" style="41" customWidth="1"/>
    <col min="515" max="515" width="2.109375" style="41" customWidth="1"/>
    <col min="516" max="516" width="15.6640625" style="41" customWidth="1"/>
    <col min="517" max="517" width="18.6640625" style="41" customWidth="1"/>
    <col min="518" max="518" width="2.109375" style="41" bestFit="1" customWidth="1"/>
    <col min="519" max="519" width="18.6640625" style="41" customWidth="1"/>
    <col min="520" max="520" width="2.44140625" style="41" bestFit="1" customWidth="1"/>
    <col min="521" max="521" width="20.6640625" style="41" customWidth="1"/>
    <col min="522" max="768" width="9.109375" style="41"/>
    <col min="769" max="769" width="12.6640625" style="41" customWidth="1"/>
    <col min="770" max="770" width="15.6640625" style="41" customWidth="1"/>
    <col min="771" max="771" width="2.109375" style="41" customWidth="1"/>
    <col min="772" max="772" width="15.6640625" style="41" customWidth="1"/>
    <col min="773" max="773" width="18.6640625" style="41" customWidth="1"/>
    <col min="774" max="774" width="2.109375" style="41" bestFit="1" customWidth="1"/>
    <col min="775" max="775" width="18.6640625" style="41" customWidth="1"/>
    <col min="776" max="776" width="2.44140625" style="41" bestFit="1" customWidth="1"/>
    <col min="777" max="777" width="20.6640625" style="41" customWidth="1"/>
    <col min="778" max="1024" width="9.109375" style="41"/>
    <col min="1025" max="1025" width="12.6640625" style="41" customWidth="1"/>
    <col min="1026" max="1026" width="15.6640625" style="41" customWidth="1"/>
    <col min="1027" max="1027" width="2.109375" style="41" customWidth="1"/>
    <col min="1028" max="1028" width="15.6640625" style="41" customWidth="1"/>
    <col min="1029" max="1029" width="18.6640625" style="41" customWidth="1"/>
    <col min="1030" max="1030" width="2.109375" style="41" bestFit="1" customWidth="1"/>
    <col min="1031" max="1031" width="18.6640625" style="41" customWidth="1"/>
    <col min="1032" max="1032" width="2.44140625" style="41" bestFit="1" customWidth="1"/>
    <col min="1033" max="1033" width="20.6640625" style="41" customWidth="1"/>
    <col min="1034" max="1280" width="9.109375" style="41"/>
    <col min="1281" max="1281" width="12.6640625" style="41" customWidth="1"/>
    <col min="1282" max="1282" width="15.6640625" style="41" customWidth="1"/>
    <col min="1283" max="1283" width="2.109375" style="41" customWidth="1"/>
    <col min="1284" max="1284" width="15.6640625" style="41" customWidth="1"/>
    <col min="1285" max="1285" width="18.6640625" style="41" customWidth="1"/>
    <col min="1286" max="1286" width="2.109375" style="41" bestFit="1" customWidth="1"/>
    <col min="1287" max="1287" width="18.6640625" style="41" customWidth="1"/>
    <col min="1288" max="1288" width="2.44140625" style="41" bestFit="1" customWidth="1"/>
    <col min="1289" max="1289" width="20.6640625" style="41" customWidth="1"/>
    <col min="1290" max="1536" width="9.109375" style="41"/>
    <col min="1537" max="1537" width="12.6640625" style="41" customWidth="1"/>
    <col min="1538" max="1538" width="15.6640625" style="41" customWidth="1"/>
    <col min="1539" max="1539" width="2.109375" style="41" customWidth="1"/>
    <col min="1540" max="1540" width="15.6640625" style="41" customWidth="1"/>
    <col min="1541" max="1541" width="18.6640625" style="41" customWidth="1"/>
    <col min="1542" max="1542" width="2.109375" style="41" bestFit="1" customWidth="1"/>
    <col min="1543" max="1543" width="18.6640625" style="41" customWidth="1"/>
    <col min="1544" max="1544" width="2.44140625" style="41" bestFit="1" customWidth="1"/>
    <col min="1545" max="1545" width="20.6640625" style="41" customWidth="1"/>
    <col min="1546" max="1792" width="9.109375" style="41"/>
    <col min="1793" max="1793" width="12.6640625" style="41" customWidth="1"/>
    <col min="1794" max="1794" width="15.6640625" style="41" customWidth="1"/>
    <col min="1795" max="1795" width="2.109375" style="41" customWidth="1"/>
    <col min="1796" max="1796" width="15.6640625" style="41" customWidth="1"/>
    <col min="1797" max="1797" width="18.6640625" style="41" customWidth="1"/>
    <col min="1798" max="1798" width="2.109375" style="41" bestFit="1" customWidth="1"/>
    <col min="1799" max="1799" width="18.6640625" style="41" customWidth="1"/>
    <col min="1800" max="1800" width="2.44140625" style="41" bestFit="1" customWidth="1"/>
    <col min="1801" max="1801" width="20.6640625" style="41" customWidth="1"/>
    <col min="1802" max="2048" width="9.109375" style="41"/>
    <col min="2049" max="2049" width="12.6640625" style="41" customWidth="1"/>
    <col min="2050" max="2050" width="15.6640625" style="41" customWidth="1"/>
    <col min="2051" max="2051" width="2.109375" style="41" customWidth="1"/>
    <col min="2052" max="2052" width="15.6640625" style="41" customWidth="1"/>
    <col min="2053" max="2053" width="18.6640625" style="41" customWidth="1"/>
    <col min="2054" max="2054" width="2.109375" style="41" bestFit="1" customWidth="1"/>
    <col min="2055" max="2055" width="18.6640625" style="41" customWidth="1"/>
    <col min="2056" max="2056" width="2.44140625" style="41" bestFit="1" customWidth="1"/>
    <col min="2057" max="2057" width="20.6640625" style="41" customWidth="1"/>
    <col min="2058" max="2304" width="9.109375" style="41"/>
    <col min="2305" max="2305" width="12.6640625" style="41" customWidth="1"/>
    <col min="2306" max="2306" width="15.6640625" style="41" customWidth="1"/>
    <col min="2307" max="2307" width="2.109375" style="41" customWidth="1"/>
    <col min="2308" max="2308" width="15.6640625" style="41" customWidth="1"/>
    <col min="2309" max="2309" width="18.6640625" style="41" customWidth="1"/>
    <col min="2310" max="2310" width="2.109375" style="41" bestFit="1" customWidth="1"/>
    <col min="2311" max="2311" width="18.6640625" style="41" customWidth="1"/>
    <col min="2312" max="2312" width="2.44140625" style="41" bestFit="1" customWidth="1"/>
    <col min="2313" max="2313" width="20.6640625" style="41" customWidth="1"/>
    <col min="2314" max="2560" width="9.109375" style="41"/>
    <col min="2561" max="2561" width="12.6640625" style="41" customWidth="1"/>
    <col min="2562" max="2562" width="15.6640625" style="41" customWidth="1"/>
    <col min="2563" max="2563" width="2.109375" style="41" customWidth="1"/>
    <col min="2564" max="2564" width="15.6640625" style="41" customWidth="1"/>
    <col min="2565" max="2565" width="18.6640625" style="41" customWidth="1"/>
    <col min="2566" max="2566" width="2.109375" style="41" bestFit="1" customWidth="1"/>
    <col min="2567" max="2567" width="18.6640625" style="41" customWidth="1"/>
    <col min="2568" max="2568" width="2.44140625" style="41" bestFit="1" customWidth="1"/>
    <col min="2569" max="2569" width="20.6640625" style="41" customWidth="1"/>
    <col min="2570" max="2816" width="9.109375" style="41"/>
    <col min="2817" max="2817" width="12.6640625" style="41" customWidth="1"/>
    <col min="2818" max="2818" width="15.6640625" style="41" customWidth="1"/>
    <col min="2819" max="2819" width="2.109375" style="41" customWidth="1"/>
    <col min="2820" max="2820" width="15.6640625" style="41" customWidth="1"/>
    <col min="2821" max="2821" width="18.6640625" style="41" customWidth="1"/>
    <col min="2822" max="2822" width="2.109375" style="41" bestFit="1" customWidth="1"/>
    <col min="2823" max="2823" width="18.6640625" style="41" customWidth="1"/>
    <col min="2824" max="2824" width="2.44140625" style="41" bestFit="1" customWidth="1"/>
    <col min="2825" max="2825" width="20.6640625" style="41" customWidth="1"/>
    <col min="2826" max="3072" width="9.109375" style="41"/>
    <col min="3073" max="3073" width="12.6640625" style="41" customWidth="1"/>
    <col min="3074" max="3074" width="15.6640625" style="41" customWidth="1"/>
    <col min="3075" max="3075" width="2.109375" style="41" customWidth="1"/>
    <col min="3076" max="3076" width="15.6640625" style="41" customWidth="1"/>
    <col min="3077" max="3077" width="18.6640625" style="41" customWidth="1"/>
    <col min="3078" max="3078" width="2.109375" style="41" bestFit="1" customWidth="1"/>
    <col min="3079" max="3079" width="18.6640625" style="41" customWidth="1"/>
    <col min="3080" max="3080" width="2.44140625" style="41" bestFit="1" customWidth="1"/>
    <col min="3081" max="3081" width="20.6640625" style="41" customWidth="1"/>
    <col min="3082" max="3328" width="9.109375" style="41"/>
    <col min="3329" max="3329" width="12.6640625" style="41" customWidth="1"/>
    <col min="3330" max="3330" width="15.6640625" style="41" customWidth="1"/>
    <col min="3331" max="3331" width="2.109375" style="41" customWidth="1"/>
    <col min="3332" max="3332" width="15.6640625" style="41" customWidth="1"/>
    <col min="3333" max="3333" width="18.6640625" style="41" customWidth="1"/>
    <col min="3334" max="3334" width="2.109375" style="41" bestFit="1" customWidth="1"/>
    <col min="3335" max="3335" width="18.6640625" style="41" customWidth="1"/>
    <col min="3336" max="3336" width="2.44140625" style="41" bestFit="1" customWidth="1"/>
    <col min="3337" max="3337" width="20.6640625" style="41" customWidth="1"/>
    <col min="3338" max="3584" width="9.109375" style="41"/>
    <col min="3585" max="3585" width="12.6640625" style="41" customWidth="1"/>
    <col min="3586" max="3586" width="15.6640625" style="41" customWidth="1"/>
    <col min="3587" max="3587" width="2.109375" style="41" customWidth="1"/>
    <col min="3588" max="3588" width="15.6640625" style="41" customWidth="1"/>
    <col min="3589" max="3589" width="18.6640625" style="41" customWidth="1"/>
    <col min="3590" max="3590" width="2.109375" style="41" bestFit="1" customWidth="1"/>
    <col min="3591" max="3591" width="18.6640625" style="41" customWidth="1"/>
    <col min="3592" max="3592" width="2.44140625" style="41" bestFit="1" customWidth="1"/>
    <col min="3593" max="3593" width="20.6640625" style="41" customWidth="1"/>
    <col min="3594" max="3840" width="9.109375" style="41"/>
    <col min="3841" max="3841" width="12.6640625" style="41" customWidth="1"/>
    <col min="3842" max="3842" width="15.6640625" style="41" customWidth="1"/>
    <col min="3843" max="3843" width="2.109375" style="41" customWidth="1"/>
    <col min="3844" max="3844" width="15.6640625" style="41" customWidth="1"/>
    <col min="3845" max="3845" width="18.6640625" style="41" customWidth="1"/>
    <col min="3846" max="3846" width="2.109375" style="41" bestFit="1" customWidth="1"/>
    <col min="3847" max="3847" width="18.6640625" style="41" customWidth="1"/>
    <col min="3848" max="3848" width="2.44140625" style="41" bestFit="1" customWidth="1"/>
    <col min="3849" max="3849" width="20.6640625" style="41" customWidth="1"/>
    <col min="3850" max="4096" width="9.109375" style="41"/>
    <col min="4097" max="4097" width="12.6640625" style="41" customWidth="1"/>
    <col min="4098" max="4098" width="15.6640625" style="41" customWidth="1"/>
    <col min="4099" max="4099" width="2.109375" style="41" customWidth="1"/>
    <col min="4100" max="4100" width="15.6640625" style="41" customWidth="1"/>
    <col min="4101" max="4101" width="18.6640625" style="41" customWidth="1"/>
    <col min="4102" max="4102" width="2.109375" style="41" bestFit="1" customWidth="1"/>
    <col min="4103" max="4103" width="18.6640625" style="41" customWidth="1"/>
    <col min="4104" max="4104" width="2.44140625" style="41" bestFit="1" customWidth="1"/>
    <col min="4105" max="4105" width="20.6640625" style="41" customWidth="1"/>
    <col min="4106" max="4352" width="9.109375" style="41"/>
    <col min="4353" max="4353" width="12.6640625" style="41" customWidth="1"/>
    <col min="4354" max="4354" width="15.6640625" style="41" customWidth="1"/>
    <col min="4355" max="4355" width="2.109375" style="41" customWidth="1"/>
    <col min="4356" max="4356" width="15.6640625" style="41" customWidth="1"/>
    <col min="4357" max="4357" width="18.6640625" style="41" customWidth="1"/>
    <col min="4358" max="4358" width="2.109375" style="41" bestFit="1" customWidth="1"/>
    <col min="4359" max="4359" width="18.6640625" style="41" customWidth="1"/>
    <col min="4360" max="4360" width="2.44140625" style="41" bestFit="1" customWidth="1"/>
    <col min="4361" max="4361" width="20.6640625" style="41" customWidth="1"/>
    <col min="4362" max="4608" width="9.109375" style="41"/>
    <col min="4609" max="4609" width="12.6640625" style="41" customWidth="1"/>
    <col min="4610" max="4610" width="15.6640625" style="41" customWidth="1"/>
    <col min="4611" max="4611" width="2.109375" style="41" customWidth="1"/>
    <col min="4612" max="4612" width="15.6640625" style="41" customWidth="1"/>
    <col min="4613" max="4613" width="18.6640625" style="41" customWidth="1"/>
    <col min="4614" max="4614" width="2.109375" style="41" bestFit="1" customWidth="1"/>
    <col min="4615" max="4615" width="18.6640625" style="41" customWidth="1"/>
    <col min="4616" max="4616" width="2.44140625" style="41" bestFit="1" customWidth="1"/>
    <col min="4617" max="4617" width="20.6640625" style="41" customWidth="1"/>
    <col min="4618" max="4864" width="9.109375" style="41"/>
    <col min="4865" max="4865" width="12.6640625" style="41" customWidth="1"/>
    <col min="4866" max="4866" width="15.6640625" style="41" customWidth="1"/>
    <col min="4867" max="4867" width="2.109375" style="41" customWidth="1"/>
    <col min="4868" max="4868" width="15.6640625" style="41" customWidth="1"/>
    <col min="4869" max="4869" width="18.6640625" style="41" customWidth="1"/>
    <col min="4870" max="4870" width="2.109375" style="41" bestFit="1" customWidth="1"/>
    <col min="4871" max="4871" width="18.6640625" style="41" customWidth="1"/>
    <col min="4872" max="4872" width="2.44140625" style="41" bestFit="1" customWidth="1"/>
    <col min="4873" max="4873" width="20.6640625" style="41" customWidth="1"/>
    <col min="4874" max="5120" width="9.109375" style="41"/>
    <col min="5121" max="5121" width="12.6640625" style="41" customWidth="1"/>
    <col min="5122" max="5122" width="15.6640625" style="41" customWidth="1"/>
    <col min="5123" max="5123" width="2.109375" style="41" customWidth="1"/>
    <col min="5124" max="5124" width="15.6640625" style="41" customWidth="1"/>
    <col min="5125" max="5125" width="18.6640625" style="41" customWidth="1"/>
    <col min="5126" max="5126" width="2.109375" style="41" bestFit="1" customWidth="1"/>
    <col min="5127" max="5127" width="18.6640625" style="41" customWidth="1"/>
    <col min="5128" max="5128" width="2.44140625" style="41" bestFit="1" customWidth="1"/>
    <col min="5129" max="5129" width="20.6640625" style="41" customWidth="1"/>
    <col min="5130" max="5376" width="9.109375" style="41"/>
    <col min="5377" max="5377" width="12.6640625" style="41" customWidth="1"/>
    <col min="5378" max="5378" width="15.6640625" style="41" customWidth="1"/>
    <col min="5379" max="5379" width="2.109375" style="41" customWidth="1"/>
    <col min="5380" max="5380" width="15.6640625" style="41" customWidth="1"/>
    <col min="5381" max="5381" width="18.6640625" style="41" customWidth="1"/>
    <col min="5382" max="5382" width="2.109375" style="41" bestFit="1" customWidth="1"/>
    <col min="5383" max="5383" width="18.6640625" style="41" customWidth="1"/>
    <col min="5384" max="5384" width="2.44140625" style="41" bestFit="1" customWidth="1"/>
    <col min="5385" max="5385" width="20.6640625" style="41" customWidth="1"/>
    <col min="5386" max="5632" width="9.109375" style="41"/>
    <col min="5633" max="5633" width="12.6640625" style="41" customWidth="1"/>
    <col min="5634" max="5634" width="15.6640625" style="41" customWidth="1"/>
    <col min="5635" max="5635" width="2.109375" style="41" customWidth="1"/>
    <col min="5636" max="5636" width="15.6640625" style="41" customWidth="1"/>
    <col min="5637" max="5637" width="18.6640625" style="41" customWidth="1"/>
    <col min="5638" max="5638" width="2.109375" style="41" bestFit="1" customWidth="1"/>
    <col min="5639" max="5639" width="18.6640625" style="41" customWidth="1"/>
    <col min="5640" max="5640" width="2.44140625" style="41" bestFit="1" customWidth="1"/>
    <col min="5641" max="5641" width="20.6640625" style="41" customWidth="1"/>
    <col min="5642" max="5888" width="9.109375" style="41"/>
    <col min="5889" max="5889" width="12.6640625" style="41" customWidth="1"/>
    <col min="5890" max="5890" width="15.6640625" style="41" customWidth="1"/>
    <col min="5891" max="5891" width="2.109375" style="41" customWidth="1"/>
    <col min="5892" max="5892" width="15.6640625" style="41" customWidth="1"/>
    <col min="5893" max="5893" width="18.6640625" style="41" customWidth="1"/>
    <col min="5894" max="5894" width="2.109375" style="41" bestFit="1" customWidth="1"/>
    <col min="5895" max="5895" width="18.6640625" style="41" customWidth="1"/>
    <col min="5896" max="5896" width="2.44140625" style="41" bestFit="1" customWidth="1"/>
    <col min="5897" max="5897" width="20.6640625" style="41" customWidth="1"/>
    <col min="5898" max="6144" width="9.109375" style="41"/>
    <col min="6145" max="6145" width="12.6640625" style="41" customWidth="1"/>
    <col min="6146" max="6146" width="15.6640625" style="41" customWidth="1"/>
    <col min="6147" max="6147" width="2.109375" style="41" customWidth="1"/>
    <col min="6148" max="6148" width="15.6640625" style="41" customWidth="1"/>
    <col min="6149" max="6149" width="18.6640625" style="41" customWidth="1"/>
    <col min="6150" max="6150" width="2.109375" style="41" bestFit="1" customWidth="1"/>
    <col min="6151" max="6151" width="18.6640625" style="41" customWidth="1"/>
    <col min="6152" max="6152" width="2.44140625" style="41" bestFit="1" customWidth="1"/>
    <col min="6153" max="6153" width="20.6640625" style="41" customWidth="1"/>
    <col min="6154" max="6400" width="9.109375" style="41"/>
    <col min="6401" max="6401" width="12.6640625" style="41" customWidth="1"/>
    <col min="6402" max="6402" width="15.6640625" style="41" customWidth="1"/>
    <col min="6403" max="6403" width="2.109375" style="41" customWidth="1"/>
    <col min="6404" max="6404" width="15.6640625" style="41" customWidth="1"/>
    <col min="6405" max="6405" width="18.6640625" style="41" customWidth="1"/>
    <col min="6406" max="6406" width="2.109375" style="41" bestFit="1" customWidth="1"/>
    <col min="6407" max="6407" width="18.6640625" style="41" customWidth="1"/>
    <col min="6408" max="6408" width="2.44140625" style="41" bestFit="1" customWidth="1"/>
    <col min="6409" max="6409" width="20.6640625" style="41" customWidth="1"/>
    <col min="6410" max="6656" width="9.109375" style="41"/>
    <col min="6657" max="6657" width="12.6640625" style="41" customWidth="1"/>
    <col min="6658" max="6658" width="15.6640625" style="41" customWidth="1"/>
    <col min="6659" max="6659" width="2.109375" style="41" customWidth="1"/>
    <col min="6660" max="6660" width="15.6640625" style="41" customWidth="1"/>
    <col min="6661" max="6661" width="18.6640625" style="41" customWidth="1"/>
    <col min="6662" max="6662" width="2.109375" style="41" bestFit="1" customWidth="1"/>
    <col min="6663" max="6663" width="18.6640625" style="41" customWidth="1"/>
    <col min="6664" max="6664" width="2.44140625" style="41" bestFit="1" customWidth="1"/>
    <col min="6665" max="6665" width="20.6640625" style="41" customWidth="1"/>
    <col min="6666" max="6912" width="9.109375" style="41"/>
    <col min="6913" max="6913" width="12.6640625" style="41" customWidth="1"/>
    <col min="6914" max="6914" width="15.6640625" style="41" customWidth="1"/>
    <col min="6915" max="6915" width="2.109375" style="41" customWidth="1"/>
    <col min="6916" max="6916" width="15.6640625" style="41" customWidth="1"/>
    <col min="6917" max="6917" width="18.6640625" style="41" customWidth="1"/>
    <col min="6918" max="6918" width="2.109375" style="41" bestFit="1" customWidth="1"/>
    <col min="6919" max="6919" width="18.6640625" style="41" customWidth="1"/>
    <col min="6920" max="6920" width="2.44140625" style="41" bestFit="1" customWidth="1"/>
    <col min="6921" max="6921" width="20.6640625" style="41" customWidth="1"/>
    <col min="6922" max="7168" width="9.109375" style="41"/>
    <col min="7169" max="7169" width="12.6640625" style="41" customWidth="1"/>
    <col min="7170" max="7170" width="15.6640625" style="41" customWidth="1"/>
    <col min="7171" max="7171" width="2.109375" style="41" customWidth="1"/>
    <col min="7172" max="7172" width="15.6640625" style="41" customWidth="1"/>
    <col min="7173" max="7173" width="18.6640625" style="41" customWidth="1"/>
    <col min="7174" max="7174" width="2.109375" style="41" bestFit="1" customWidth="1"/>
    <col min="7175" max="7175" width="18.6640625" style="41" customWidth="1"/>
    <col min="7176" max="7176" width="2.44140625" style="41" bestFit="1" customWidth="1"/>
    <col min="7177" max="7177" width="20.6640625" style="41" customWidth="1"/>
    <col min="7178" max="7424" width="9.109375" style="41"/>
    <col min="7425" max="7425" width="12.6640625" style="41" customWidth="1"/>
    <col min="7426" max="7426" width="15.6640625" style="41" customWidth="1"/>
    <col min="7427" max="7427" width="2.109375" style="41" customWidth="1"/>
    <col min="7428" max="7428" width="15.6640625" style="41" customWidth="1"/>
    <col min="7429" max="7429" width="18.6640625" style="41" customWidth="1"/>
    <col min="7430" max="7430" width="2.109375" style="41" bestFit="1" customWidth="1"/>
    <col min="7431" max="7431" width="18.6640625" style="41" customWidth="1"/>
    <col min="7432" max="7432" width="2.44140625" style="41" bestFit="1" customWidth="1"/>
    <col min="7433" max="7433" width="20.6640625" style="41" customWidth="1"/>
    <col min="7434" max="7680" width="9.109375" style="41"/>
    <col min="7681" max="7681" width="12.6640625" style="41" customWidth="1"/>
    <col min="7682" max="7682" width="15.6640625" style="41" customWidth="1"/>
    <col min="7683" max="7683" width="2.109375" style="41" customWidth="1"/>
    <col min="7684" max="7684" width="15.6640625" style="41" customWidth="1"/>
    <col min="7685" max="7685" width="18.6640625" style="41" customWidth="1"/>
    <col min="7686" max="7686" width="2.109375" style="41" bestFit="1" customWidth="1"/>
    <col min="7687" max="7687" width="18.6640625" style="41" customWidth="1"/>
    <col min="7688" max="7688" width="2.44140625" style="41" bestFit="1" customWidth="1"/>
    <col min="7689" max="7689" width="20.6640625" style="41" customWidth="1"/>
    <col min="7690" max="7936" width="9.109375" style="41"/>
    <col min="7937" max="7937" width="12.6640625" style="41" customWidth="1"/>
    <col min="7938" max="7938" width="15.6640625" style="41" customWidth="1"/>
    <col min="7939" max="7939" width="2.109375" style="41" customWidth="1"/>
    <col min="7940" max="7940" width="15.6640625" style="41" customWidth="1"/>
    <col min="7941" max="7941" width="18.6640625" style="41" customWidth="1"/>
    <col min="7942" max="7942" width="2.109375" style="41" bestFit="1" customWidth="1"/>
    <col min="7943" max="7943" width="18.6640625" style="41" customWidth="1"/>
    <col min="7944" max="7944" width="2.44140625" style="41" bestFit="1" customWidth="1"/>
    <col min="7945" max="7945" width="20.6640625" style="41" customWidth="1"/>
    <col min="7946" max="8192" width="9.109375" style="41"/>
    <col min="8193" max="8193" width="12.6640625" style="41" customWidth="1"/>
    <col min="8194" max="8194" width="15.6640625" style="41" customWidth="1"/>
    <col min="8195" max="8195" width="2.109375" style="41" customWidth="1"/>
    <col min="8196" max="8196" width="15.6640625" style="41" customWidth="1"/>
    <col min="8197" max="8197" width="18.6640625" style="41" customWidth="1"/>
    <col min="8198" max="8198" width="2.109375" style="41" bestFit="1" customWidth="1"/>
    <col min="8199" max="8199" width="18.6640625" style="41" customWidth="1"/>
    <col min="8200" max="8200" width="2.44140625" style="41" bestFit="1" customWidth="1"/>
    <col min="8201" max="8201" width="20.6640625" style="41" customWidth="1"/>
    <col min="8202" max="8448" width="9.109375" style="41"/>
    <col min="8449" max="8449" width="12.6640625" style="41" customWidth="1"/>
    <col min="8450" max="8450" width="15.6640625" style="41" customWidth="1"/>
    <col min="8451" max="8451" width="2.109375" style="41" customWidth="1"/>
    <col min="8452" max="8452" width="15.6640625" style="41" customWidth="1"/>
    <col min="8453" max="8453" width="18.6640625" style="41" customWidth="1"/>
    <col min="8454" max="8454" width="2.109375" style="41" bestFit="1" customWidth="1"/>
    <col min="8455" max="8455" width="18.6640625" style="41" customWidth="1"/>
    <col min="8456" max="8456" width="2.44140625" style="41" bestFit="1" customWidth="1"/>
    <col min="8457" max="8457" width="20.6640625" style="41" customWidth="1"/>
    <col min="8458" max="8704" width="9.109375" style="41"/>
    <col min="8705" max="8705" width="12.6640625" style="41" customWidth="1"/>
    <col min="8706" max="8706" width="15.6640625" style="41" customWidth="1"/>
    <col min="8707" max="8707" width="2.109375" style="41" customWidth="1"/>
    <col min="8708" max="8708" width="15.6640625" style="41" customWidth="1"/>
    <col min="8709" max="8709" width="18.6640625" style="41" customWidth="1"/>
    <col min="8710" max="8710" width="2.109375" style="41" bestFit="1" customWidth="1"/>
    <col min="8711" max="8711" width="18.6640625" style="41" customWidth="1"/>
    <col min="8712" max="8712" width="2.44140625" style="41" bestFit="1" customWidth="1"/>
    <col min="8713" max="8713" width="20.6640625" style="41" customWidth="1"/>
    <col min="8714" max="8960" width="9.109375" style="41"/>
    <col min="8961" max="8961" width="12.6640625" style="41" customWidth="1"/>
    <col min="8962" max="8962" width="15.6640625" style="41" customWidth="1"/>
    <col min="8963" max="8963" width="2.109375" style="41" customWidth="1"/>
    <col min="8964" max="8964" width="15.6640625" style="41" customWidth="1"/>
    <col min="8965" max="8965" width="18.6640625" style="41" customWidth="1"/>
    <col min="8966" max="8966" width="2.109375" style="41" bestFit="1" customWidth="1"/>
    <col min="8967" max="8967" width="18.6640625" style="41" customWidth="1"/>
    <col min="8968" max="8968" width="2.44140625" style="41" bestFit="1" customWidth="1"/>
    <col min="8969" max="8969" width="20.6640625" style="41" customWidth="1"/>
    <col min="8970" max="9216" width="9.109375" style="41"/>
    <col min="9217" max="9217" width="12.6640625" style="41" customWidth="1"/>
    <col min="9218" max="9218" width="15.6640625" style="41" customWidth="1"/>
    <col min="9219" max="9219" width="2.109375" style="41" customWidth="1"/>
    <col min="9220" max="9220" width="15.6640625" style="41" customWidth="1"/>
    <col min="9221" max="9221" width="18.6640625" style="41" customWidth="1"/>
    <col min="9222" max="9222" width="2.109375" style="41" bestFit="1" customWidth="1"/>
    <col min="9223" max="9223" width="18.6640625" style="41" customWidth="1"/>
    <col min="9224" max="9224" width="2.44140625" style="41" bestFit="1" customWidth="1"/>
    <col min="9225" max="9225" width="20.6640625" style="41" customWidth="1"/>
    <col min="9226" max="9472" width="9.109375" style="41"/>
    <col min="9473" max="9473" width="12.6640625" style="41" customWidth="1"/>
    <col min="9474" max="9474" width="15.6640625" style="41" customWidth="1"/>
    <col min="9475" max="9475" width="2.109375" style="41" customWidth="1"/>
    <col min="9476" max="9476" width="15.6640625" style="41" customWidth="1"/>
    <col min="9477" max="9477" width="18.6640625" style="41" customWidth="1"/>
    <col min="9478" max="9478" width="2.109375" style="41" bestFit="1" customWidth="1"/>
    <col min="9479" max="9479" width="18.6640625" style="41" customWidth="1"/>
    <col min="9480" max="9480" width="2.44140625" style="41" bestFit="1" customWidth="1"/>
    <col min="9481" max="9481" width="20.6640625" style="41" customWidth="1"/>
    <col min="9482" max="9728" width="9.109375" style="41"/>
    <col min="9729" max="9729" width="12.6640625" style="41" customWidth="1"/>
    <col min="9730" max="9730" width="15.6640625" style="41" customWidth="1"/>
    <col min="9731" max="9731" width="2.109375" style="41" customWidth="1"/>
    <col min="9732" max="9732" width="15.6640625" style="41" customWidth="1"/>
    <col min="9733" max="9733" width="18.6640625" style="41" customWidth="1"/>
    <col min="9734" max="9734" width="2.109375" style="41" bestFit="1" customWidth="1"/>
    <col min="9735" max="9735" width="18.6640625" style="41" customWidth="1"/>
    <col min="9736" max="9736" width="2.44140625" style="41" bestFit="1" customWidth="1"/>
    <col min="9737" max="9737" width="20.6640625" style="41" customWidth="1"/>
    <col min="9738" max="9984" width="9.109375" style="41"/>
    <col min="9985" max="9985" width="12.6640625" style="41" customWidth="1"/>
    <col min="9986" max="9986" width="15.6640625" style="41" customWidth="1"/>
    <col min="9987" max="9987" width="2.109375" style="41" customWidth="1"/>
    <col min="9988" max="9988" width="15.6640625" style="41" customWidth="1"/>
    <col min="9989" max="9989" width="18.6640625" style="41" customWidth="1"/>
    <col min="9990" max="9990" width="2.109375" style="41" bestFit="1" customWidth="1"/>
    <col min="9991" max="9991" width="18.6640625" style="41" customWidth="1"/>
    <col min="9992" max="9992" width="2.44140625" style="41" bestFit="1" customWidth="1"/>
    <col min="9993" max="9993" width="20.6640625" style="41" customWidth="1"/>
    <col min="9994" max="10240" width="9.109375" style="41"/>
    <col min="10241" max="10241" width="12.6640625" style="41" customWidth="1"/>
    <col min="10242" max="10242" width="15.6640625" style="41" customWidth="1"/>
    <col min="10243" max="10243" width="2.109375" style="41" customWidth="1"/>
    <col min="10244" max="10244" width="15.6640625" style="41" customWidth="1"/>
    <col min="10245" max="10245" width="18.6640625" style="41" customWidth="1"/>
    <col min="10246" max="10246" width="2.109375" style="41" bestFit="1" customWidth="1"/>
    <col min="10247" max="10247" width="18.6640625" style="41" customWidth="1"/>
    <col min="10248" max="10248" width="2.44140625" style="41" bestFit="1" customWidth="1"/>
    <col min="10249" max="10249" width="20.6640625" style="41" customWidth="1"/>
    <col min="10250" max="10496" width="9.109375" style="41"/>
    <col min="10497" max="10497" width="12.6640625" style="41" customWidth="1"/>
    <col min="10498" max="10498" width="15.6640625" style="41" customWidth="1"/>
    <col min="10499" max="10499" width="2.109375" style="41" customWidth="1"/>
    <col min="10500" max="10500" width="15.6640625" style="41" customWidth="1"/>
    <col min="10501" max="10501" width="18.6640625" style="41" customWidth="1"/>
    <col min="10502" max="10502" width="2.109375" style="41" bestFit="1" customWidth="1"/>
    <col min="10503" max="10503" width="18.6640625" style="41" customWidth="1"/>
    <col min="10504" max="10504" width="2.44140625" style="41" bestFit="1" customWidth="1"/>
    <col min="10505" max="10505" width="20.6640625" style="41" customWidth="1"/>
    <col min="10506" max="10752" width="9.109375" style="41"/>
    <col min="10753" max="10753" width="12.6640625" style="41" customWidth="1"/>
    <col min="10754" max="10754" width="15.6640625" style="41" customWidth="1"/>
    <col min="10755" max="10755" width="2.109375" style="41" customWidth="1"/>
    <col min="10756" max="10756" width="15.6640625" style="41" customWidth="1"/>
    <col min="10757" max="10757" width="18.6640625" style="41" customWidth="1"/>
    <col min="10758" max="10758" width="2.109375" style="41" bestFit="1" customWidth="1"/>
    <col min="10759" max="10759" width="18.6640625" style="41" customWidth="1"/>
    <col min="10760" max="10760" width="2.44140625" style="41" bestFit="1" customWidth="1"/>
    <col min="10761" max="10761" width="20.6640625" style="41" customWidth="1"/>
    <col min="10762" max="11008" width="9.109375" style="41"/>
    <col min="11009" max="11009" width="12.6640625" style="41" customWidth="1"/>
    <col min="11010" max="11010" width="15.6640625" style="41" customWidth="1"/>
    <col min="11011" max="11011" width="2.109375" style="41" customWidth="1"/>
    <col min="11012" max="11012" width="15.6640625" style="41" customWidth="1"/>
    <col min="11013" max="11013" width="18.6640625" style="41" customWidth="1"/>
    <col min="11014" max="11014" width="2.109375" style="41" bestFit="1" customWidth="1"/>
    <col min="11015" max="11015" width="18.6640625" style="41" customWidth="1"/>
    <col min="11016" max="11016" width="2.44140625" style="41" bestFit="1" customWidth="1"/>
    <col min="11017" max="11017" width="20.6640625" style="41" customWidth="1"/>
    <col min="11018" max="11264" width="9.109375" style="41"/>
    <col min="11265" max="11265" width="12.6640625" style="41" customWidth="1"/>
    <col min="11266" max="11266" width="15.6640625" style="41" customWidth="1"/>
    <col min="11267" max="11267" width="2.109375" style="41" customWidth="1"/>
    <col min="11268" max="11268" width="15.6640625" style="41" customWidth="1"/>
    <col min="11269" max="11269" width="18.6640625" style="41" customWidth="1"/>
    <col min="11270" max="11270" width="2.109375" style="41" bestFit="1" customWidth="1"/>
    <col min="11271" max="11271" width="18.6640625" style="41" customWidth="1"/>
    <col min="11272" max="11272" width="2.44140625" style="41" bestFit="1" customWidth="1"/>
    <col min="11273" max="11273" width="20.6640625" style="41" customWidth="1"/>
    <col min="11274" max="11520" width="9.109375" style="41"/>
    <col min="11521" max="11521" width="12.6640625" style="41" customWidth="1"/>
    <col min="11522" max="11522" width="15.6640625" style="41" customWidth="1"/>
    <col min="11523" max="11523" width="2.109375" style="41" customWidth="1"/>
    <col min="11524" max="11524" width="15.6640625" style="41" customWidth="1"/>
    <col min="11525" max="11525" width="18.6640625" style="41" customWidth="1"/>
    <col min="11526" max="11526" width="2.109375" style="41" bestFit="1" customWidth="1"/>
    <col min="11527" max="11527" width="18.6640625" style="41" customWidth="1"/>
    <col min="11528" max="11528" width="2.44140625" style="41" bestFit="1" customWidth="1"/>
    <col min="11529" max="11529" width="20.6640625" style="41" customWidth="1"/>
    <col min="11530" max="11776" width="9.109375" style="41"/>
    <col min="11777" max="11777" width="12.6640625" style="41" customWidth="1"/>
    <col min="11778" max="11778" width="15.6640625" style="41" customWidth="1"/>
    <col min="11779" max="11779" width="2.109375" style="41" customWidth="1"/>
    <col min="11780" max="11780" width="15.6640625" style="41" customWidth="1"/>
    <col min="11781" max="11781" width="18.6640625" style="41" customWidth="1"/>
    <col min="11782" max="11782" width="2.109375" style="41" bestFit="1" customWidth="1"/>
    <col min="11783" max="11783" width="18.6640625" style="41" customWidth="1"/>
    <col min="11784" max="11784" width="2.44140625" style="41" bestFit="1" customWidth="1"/>
    <col min="11785" max="11785" width="20.6640625" style="41" customWidth="1"/>
    <col min="11786" max="12032" width="9.109375" style="41"/>
    <col min="12033" max="12033" width="12.6640625" style="41" customWidth="1"/>
    <col min="12034" max="12034" width="15.6640625" style="41" customWidth="1"/>
    <col min="12035" max="12035" width="2.109375" style="41" customWidth="1"/>
    <col min="12036" max="12036" width="15.6640625" style="41" customWidth="1"/>
    <col min="12037" max="12037" width="18.6640625" style="41" customWidth="1"/>
    <col min="12038" max="12038" width="2.109375" style="41" bestFit="1" customWidth="1"/>
    <col min="12039" max="12039" width="18.6640625" style="41" customWidth="1"/>
    <col min="12040" max="12040" width="2.44140625" style="41" bestFit="1" customWidth="1"/>
    <col min="12041" max="12041" width="20.6640625" style="41" customWidth="1"/>
    <col min="12042" max="12288" width="9.109375" style="41"/>
    <col min="12289" max="12289" width="12.6640625" style="41" customWidth="1"/>
    <col min="12290" max="12290" width="15.6640625" style="41" customWidth="1"/>
    <col min="12291" max="12291" width="2.109375" style="41" customWidth="1"/>
    <col min="12292" max="12292" width="15.6640625" style="41" customWidth="1"/>
    <col min="12293" max="12293" width="18.6640625" style="41" customWidth="1"/>
    <col min="12294" max="12294" width="2.109375" style="41" bestFit="1" customWidth="1"/>
    <col min="12295" max="12295" width="18.6640625" style="41" customWidth="1"/>
    <col min="12296" max="12296" width="2.44140625" style="41" bestFit="1" customWidth="1"/>
    <col min="12297" max="12297" width="20.6640625" style="41" customWidth="1"/>
    <col min="12298" max="12544" width="9.109375" style="41"/>
    <col min="12545" max="12545" width="12.6640625" style="41" customWidth="1"/>
    <col min="12546" max="12546" width="15.6640625" style="41" customWidth="1"/>
    <col min="12547" max="12547" width="2.109375" style="41" customWidth="1"/>
    <col min="12548" max="12548" width="15.6640625" style="41" customWidth="1"/>
    <col min="12549" max="12549" width="18.6640625" style="41" customWidth="1"/>
    <col min="12550" max="12550" width="2.109375" style="41" bestFit="1" customWidth="1"/>
    <col min="12551" max="12551" width="18.6640625" style="41" customWidth="1"/>
    <col min="12552" max="12552" width="2.44140625" style="41" bestFit="1" customWidth="1"/>
    <col min="12553" max="12553" width="20.6640625" style="41" customWidth="1"/>
    <col min="12554" max="12800" width="9.109375" style="41"/>
    <col min="12801" max="12801" width="12.6640625" style="41" customWidth="1"/>
    <col min="12802" max="12802" width="15.6640625" style="41" customWidth="1"/>
    <col min="12803" max="12803" width="2.109375" style="41" customWidth="1"/>
    <col min="12804" max="12804" width="15.6640625" style="41" customWidth="1"/>
    <col min="12805" max="12805" width="18.6640625" style="41" customWidth="1"/>
    <col min="12806" max="12806" width="2.109375" style="41" bestFit="1" customWidth="1"/>
    <col min="12807" max="12807" width="18.6640625" style="41" customWidth="1"/>
    <col min="12808" max="12808" width="2.44140625" style="41" bestFit="1" customWidth="1"/>
    <col min="12809" max="12809" width="20.6640625" style="41" customWidth="1"/>
    <col min="12810" max="13056" width="9.109375" style="41"/>
    <col min="13057" max="13057" width="12.6640625" style="41" customWidth="1"/>
    <col min="13058" max="13058" width="15.6640625" style="41" customWidth="1"/>
    <col min="13059" max="13059" width="2.109375" style="41" customWidth="1"/>
    <col min="13060" max="13060" width="15.6640625" style="41" customWidth="1"/>
    <col min="13061" max="13061" width="18.6640625" style="41" customWidth="1"/>
    <col min="13062" max="13062" width="2.109375" style="41" bestFit="1" customWidth="1"/>
    <col min="13063" max="13063" width="18.6640625" style="41" customWidth="1"/>
    <col min="13064" max="13064" width="2.44140625" style="41" bestFit="1" customWidth="1"/>
    <col min="13065" max="13065" width="20.6640625" style="41" customWidth="1"/>
    <col min="13066" max="13312" width="9.109375" style="41"/>
    <col min="13313" max="13313" width="12.6640625" style="41" customWidth="1"/>
    <col min="13314" max="13314" width="15.6640625" style="41" customWidth="1"/>
    <col min="13315" max="13315" width="2.109375" style="41" customWidth="1"/>
    <col min="13316" max="13316" width="15.6640625" style="41" customWidth="1"/>
    <col min="13317" max="13317" width="18.6640625" style="41" customWidth="1"/>
    <col min="13318" max="13318" width="2.109375" style="41" bestFit="1" customWidth="1"/>
    <col min="13319" max="13319" width="18.6640625" style="41" customWidth="1"/>
    <col min="13320" max="13320" width="2.44140625" style="41" bestFit="1" customWidth="1"/>
    <col min="13321" max="13321" width="20.6640625" style="41" customWidth="1"/>
    <col min="13322" max="13568" width="9.109375" style="41"/>
    <col min="13569" max="13569" width="12.6640625" style="41" customWidth="1"/>
    <col min="13570" max="13570" width="15.6640625" style="41" customWidth="1"/>
    <col min="13571" max="13571" width="2.109375" style="41" customWidth="1"/>
    <col min="13572" max="13572" width="15.6640625" style="41" customWidth="1"/>
    <col min="13573" max="13573" width="18.6640625" style="41" customWidth="1"/>
    <col min="13574" max="13574" width="2.109375" style="41" bestFit="1" customWidth="1"/>
    <col min="13575" max="13575" width="18.6640625" style="41" customWidth="1"/>
    <col min="13576" max="13576" width="2.44140625" style="41" bestFit="1" customWidth="1"/>
    <col min="13577" max="13577" width="20.6640625" style="41" customWidth="1"/>
    <col min="13578" max="13824" width="9.109375" style="41"/>
    <col min="13825" max="13825" width="12.6640625" style="41" customWidth="1"/>
    <col min="13826" max="13826" width="15.6640625" style="41" customWidth="1"/>
    <col min="13827" max="13827" width="2.109375" style="41" customWidth="1"/>
    <col min="13828" max="13828" width="15.6640625" style="41" customWidth="1"/>
    <col min="13829" max="13829" width="18.6640625" style="41" customWidth="1"/>
    <col min="13830" max="13830" width="2.109375" style="41" bestFit="1" customWidth="1"/>
    <col min="13831" max="13831" width="18.6640625" style="41" customWidth="1"/>
    <col min="13832" max="13832" width="2.44140625" style="41" bestFit="1" customWidth="1"/>
    <col min="13833" max="13833" width="20.6640625" style="41" customWidth="1"/>
    <col min="13834" max="14080" width="9.109375" style="41"/>
    <col min="14081" max="14081" width="12.6640625" style="41" customWidth="1"/>
    <col min="14082" max="14082" width="15.6640625" style="41" customWidth="1"/>
    <col min="14083" max="14083" width="2.109375" style="41" customWidth="1"/>
    <col min="14084" max="14084" width="15.6640625" style="41" customWidth="1"/>
    <col min="14085" max="14085" width="18.6640625" style="41" customWidth="1"/>
    <col min="14086" max="14086" width="2.109375" style="41" bestFit="1" customWidth="1"/>
    <col min="14087" max="14087" width="18.6640625" style="41" customWidth="1"/>
    <col min="14088" max="14088" width="2.44140625" style="41" bestFit="1" customWidth="1"/>
    <col min="14089" max="14089" width="20.6640625" style="41" customWidth="1"/>
    <col min="14090" max="14336" width="9.109375" style="41"/>
    <col min="14337" max="14337" width="12.6640625" style="41" customWidth="1"/>
    <col min="14338" max="14338" width="15.6640625" style="41" customWidth="1"/>
    <col min="14339" max="14339" width="2.109375" style="41" customWidth="1"/>
    <col min="14340" max="14340" width="15.6640625" style="41" customWidth="1"/>
    <col min="14341" max="14341" width="18.6640625" style="41" customWidth="1"/>
    <col min="14342" max="14342" width="2.109375" style="41" bestFit="1" customWidth="1"/>
    <col min="14343" max="14343" width="18.6640625" style="41" customWidth="1"/>
    <col min="14344" max="14344" width="2.44140625" style="41" bestFit="1" customWidth="1"/>
    <col min="14345" max="14345" width="20.6640625" style="41" customWidth="1"/>
    <col min="14346" max="14592" width="9.109375" style="41"/>
    <col min="14593" max="14593" width="12.6640625" style="41" customWidth="1"/>
    <col min="14594" max="14594" width="15.6640625" style="41" customWidth="1"/>
    <col min="14595" max="14595" width="2.109375" style="41" customWidth="1"/>
    <col min="14596" max="14596" width="15.6640625" style="41" customWidth="1"/>
    <col min="14597" max="14597" width="18.6640625" style="41" customWidth="1"/>
    <col min="14598" max="14598" width="2.109375" style="41" bestFit="1" customWidth="1"/>
    <col min="14599" max="14599" width="18.6640625" style="41" customWidth="1"/>
    <col min="14600" max="14600" width="2.44140625" style="41" bestFit="1" customWidth="1"/>
    <col min="14601" max="14601" width="20.6640625" style="41" customWidth="1"/>
    <col min="14602" max="14848" width="9.109375" style="41"/>
    <col min="14849" max="14849" width="12.6640625" style="41" customWidth="1"/>
    <col min="14850" max="14850" width="15.6640625" style="41" customWidth="1"/>
    <col min="14851" max="14851" width="2.109375" style="41" customWidth="1"/>
    <col min="14852" max="14852" width="15.6640625" style="41" customWidth="1"/>
    <col min="14853" max="14853" width="18.6640625" style="41" customWidth="1"/>
    <col min="14854" max="14854" width="2.109375" style="41" bestFit="1" customWidth="1"/>
    <col min="14855" max="14855" width="18.6640625" style="41" customWidth="1"/>
    <col min="14856" max="14856" width="2.44140625" style="41" bestFit="1" customWidth="1"/>
    <col min="14857" max="14857" width="20.6640625" style="41" customWidth="1"/>
    <col min="14858" max="15104" width="9.109375" style="41"/>
    <col min="15105" max="15105" width="12.6640625" style="41" customWidth="1"/>
    <col min="15106" max="15106" width="15.6640625" style="41" customWidth="1"/>
    <col min="15107" max="15107" width="2.109375" style="41" customWidth="1"/>
    <col min="15108" max="15108" width="15.6640625" style="41" customWidth="1"/>
    <col min="15109" max="15109" width="18.6640625" style="41" customWidth="1"/>
    <col min="15110" max="15110" width="2.109375" style="41" bestFit="1" customWidth="1"/>
    <col min="15111" max="15111" width="18.6640625" style="41" customWidth="1"/>
    <col min="15112" max="15112" width="2.44140625" style="41" bestFit="1" customWidth="1"/>
    <col min="15113" max="15113" width="20.6640625" style="41" customWidth="1"/>
    <col min="15114" max="15360" width="9.109375" style="41"/>
    <col min="15361" max="15361" width="12.6640625" style="41" customWidth="1"/>
    <col min="15362" max="15362" width="15.6640625" style="41" customWidth="1"/>
    <col min="15363" max="15363" width="2.109375" style="41" customWidth="1"/>
    <col min="15364" max="15364" width="15.6640625" style="41" customWidth="1"/>
    <col min="15365" max="15365" width="18.6640625" style="41" customWidth="1"/>
    <col min="15366" max="15366" width="2.109375" style="41" bestFit="1" customWidth="1"/>
    <col min="15367" max="15367" width="18.6640625" style="41" customWidth="1"/>
    <col min="15368" max="15368" width="2.44140625" style="41" bestFit="1" customWidth="1"/>
    <col min="15369" max="15369" width="20.6640625" style="41" customWidth="1"/>
    <col min="15370" max="15616" width="9.109375" style="41"/>
    <col min="15617" max="15617" width="12.6640625" style="41" customWidth="1"/>
    <col min="15618" max="15618" width="15.6640625" style="41" customWidth="1"/>
    <col min="15619" max="15619" width="2.109375" style="41" customWidth="1"/>
    <col min="15620" max="15620" width="15.6640625" style="41" customWidth="1"/>
    <col min="15621" max="15621" width="18.6640625" style="41" customWidth="1"/>
    <col min="15622" max="15622" width="2.109375" style="41" bestFit="1" customWidth="1"/>
    <col min="15623" max="15623" width="18.6640625" style="41" customWidth="1"/>
    <col min="15624" max="15624" width="2.44140625" style="41" bestFit="1" customWidth="1"/>
    <col min="15625" max="15625" width="20.6640625" style="41" customWidth="1"/>
    <col min="15626" max="15872" width="9.109375" style="41"/>
    <col min="15873" max="15873" width="12.6640625" style="41" customWidth="1"/>
    <col min="15874" max="15874" width="15.6640625" style="41" customWidth="1"/>
    <col min="15875" max="15875" width="2.109375" style="41" customWidth="1"/>
    <col min="15876" max="15876" width="15.6640625" style="41" customWidth="1"/>
    <col min="15877" max="15877" width="18.6640625" style="41" customWidth="1"/>
    <col min="15878" max="15878" width="2.109375" style="41" bestFit="1" customWidth="1"/>
    <col min="15879" max="15879" width="18.6640625" style="41" customWidth="1"/>
    <col min="15880" max="15880" width="2.44140625" style="41" bestFit="1" customWidth="1"/>
    <col min="15881" max="15881" width="20.6640625" style="41" customWidth="1"/>
    <col min="15882" max="16128" width="9.109375" style="41"/>
    <col min="16129" max="16129" width="12.6640625" style="41" customWidth="1"/>
    <col min="16130" max="16130" width="15.6640625" style="41" customWidth="1"/>
    <col min="16131" max="16131" width="2.109375" style="41" customWidth="1"/>
    <col min="16132" max="16132" width="15.6640625" style="41" customWidth="1"/>
    <col min="16133" max="16133" width="18.6640625" style="41" customWidth="1"/>
    <col min="16134" max="16134" width="2.109375" style="41" bestFit="1" customWidth="1"/>
    <col min="16135" max="16135" width="18.6640625" style="41" customWidth="1"/>
    <col min="16136" max="16136" width="2.44140625" style="41" bestFit="1" customWidth="1"/>
    <col min="16137" max="16137" width="20.6640625" style="41" customWidth="1"/>
    <col min="16138" max="16384" width="9.109375" style="41"/>
  </cols>
  <sheetData>
    <row r="1" spans="1:10" ht="17.399999999999999" x14ac:dyDescent="0.3">
      <c r="B1" s="199" t="s">
        <v>84</v>
      </c>
      <c r="C1" s="199"/>
      <c r="D1" s="199"/>
      <c r="E1" s="199"/>
      <c r="F1" s="199"/>
      <c r="G1" s="199"/>
      <c r="H1" s="199"/>
      <c r="I1" s="199"/>
      <c r="J1" s="199"/>
    </row>
    <row r="2" spans="1:10" ht="17.399999999999999" x14ac:dyDescent="0.3">
      <c r="B2" s="199" t="s">
        <v>190</v>
      </c>
      <c r="C2" s="199"/>
      <c r="D2" s="199"/>
      <c r="E2" s="199"/>
      <c r="F2" s="199"/>
      <c r="G2" s="199"/>
      <c r="H2" s="199"/>
      <c r="I2" s="199"/>
      <c r="J2" s="199"/>
    </row>
    <row r="3" spans="1:10" ht="17.399999999999999" x14ac:dyDescent="0.3">
      <c r="B3" s="179"/>
      <c r="C3" s="179"/>
      <c r="D3" s="179"/>
      <c r="E3" s="179"/>
      <c r="F3" s="179"/>
      <c r="G3" s="179"/>
      <c r="H3" s="179"/>
      <c r="I3" s="179"/>
      <c r="J3" s="179"/>
    </row>
    <row r="4" spans="1:10" s="11" customFormat="1" ht="16.2" x14ac:dyDescent="0.3">
      <c r="A4" s="23"/>
      <c r="B4" s="89"/>
      <c r="C4" s="184" t="s">
        <v>40</v>
      </c>
      <c r="D4" s="187"/>
      <c r="E4" s="107" t="s">
        <v>148</v>
      </c>
      <c r="F4" s="107" t="s">
        <v>104</v>
      </c>
      <c r="G4" s="184"/>
      <c r="H4" s="184"/>
      <c r="I4" s="184" t="s">
        <v>41</v>
      </c>
      <c r="J4" s="191" t="s">
        <v>41</v>
      </c>
    </row>
    <row r="5" spans="1:10" s="11" customFormat="1" ht="16.2" x14ac:dyDescent="0.3">
      <c r="A5" s="23"/>
      <c r="B5" s="90" t="s">
        <v>43</v>
      </c>
      <c r="C5" s="108" t="s">
        <v>103</v>
      </c>
      <c r="D5" s="108" t="s">
        <v>174</v>
      </c>
      <c r="E5" s="108" t="s">
        <v>103</v>
      </c>
      <c r="F5" s="108" t="s">
        <v>99</v>
      </c>
      <c r="G5" s="108" t="s">
        <v>184</v>
      </c>
      <c r="H5" s="43" t="s">
        <v>185</v>
      </c>
      <c r="I5" s="108" t="s">
        <v>184</v>
      </c>
      <c r="J5" s="43" t="s">
        <v>185</v>
      </c>
    </row>
    <row r="6" spans="1:10" s="11" customFormat="1" ht="16.2" x14ac:dyDescent="0.3">
      <c r="A6" s="23"/>
      <c r="B6" s="91" t="s">
        <v>48</v>
      </c>
      <c r="C6" s="135" t="s">
        <v>99</v>
      </c>
      <c r="D6" s="135" t="s">
        <v>175</v>
      </c>
      <c r="E6" s="135" t="s">
        <v>106</v>
      </c>
      <c r="F6" s="135" t="s">
        <v>105</v>
      </c>
      <c r="G6" s="135" t="s">
        <v>188</v>
      </c>
      <c r="H6" s="192" t="s">
        <v>189</v>
      </c>
      <c r="I6" s="135" t="s">
        <v>183</v>
      </c>
      <c r="J6" s="192" t="s">
        <v>186</v>
      </c>
    </row>
    <row r="7" spans="1:10" s="11" customFormat="1" ht="15.6" customHeight="1" x14ac:dyDescent="0.25">
      <c r="A7" s="23">
        <v>1</v>
      </c>
      <c r="B7" s="92" t="s">
        <v>69</v>
      </c>
      <c r="C7" s="188">
        <v>52604</v>
      </c>
      <c r="D7" s="189">
        <f>E7-C7</f>
        <v>16549</v>
      </c>
      <c r="E7" s="134">
        <v>69153</v>
      </c>
      <c r="F7" s="136">
        <v>11.2</v>
      </c>
      <c r="G7" s="134">
        <v>761855</v>
      </c>
      <c r="H7" s="193">
        <v>1045100</v>
      </c>
      <c r="I7" s="194"/>
      <c r="J7" s="194"/>
    </row>
    <row r="8" spans="1:10" s="11" customFormat="1" ht="15.6" customHeight="1" x14ac:dyDescent="0.25">
      <c r="A8" s="23"/>
      <c r="B8" s="85"/>
      <c r="C8" s="85"/>
      <c r="D8" s="85"/>
      <c r="E8" s="137"/>
      <c r="F8" s="138"/>
      <c r="G8" s="138"/>
      <c r="H8" s="138"/>
      <c r="I8" s="139"/>
      <c r="J8" s="137"/>
    </row>
    <row r="9" spans="1:10" s="11" customFormat="1" ht="15.6" customHeight="1" x14ac:dyDescent="0.25">
      <c r="A9" s="41" t="s">
        <v>58</v>
      </c>
      <c r="B9" s="140" t="s">
        <v>76</v>
      </c>
      <c r="C9" s="140"/>
      <c r="D9" s="140"/>
      <c r="E9" s="137"/>
      <c r="F9" s="138"/>
      <c r="G9" s="138"/>
      <c r="H9" s="138"/>
      <c r="I9" s="139"/>
      <c r="J9" s="137"/>
    </row>
    <row r="10" spans="1:10" s="11" customFormat="1" ht="15.6" customHeight="1" x14ac:dyDescent="0.25">
      <c r="A10" s="23">
        <v>1</v>
      </c>
      <c r="B10" s="93" t="s">
        <v>191</v>
      </c>
      <c r="C10" s="93"/>
      <c r="D10" s="93"/>
      <c r="E10" s="93"/>
      <c r="F10" s="93"/>
      <c r="G10" s="93"/>
      <c r="H10" s="93"/>
      <c r="I10" s="93"/>
      <c r="J10" s="93"/>
    </row>
    <row r="11" spans="1:10" s="11" customFormat="1" ht="15.6" customHeight="1" x14ac:dyDescent="0.25">
      <c r="A11" s="23"/>
      <c r="B11" s="93" t="s">
        <v>192</v>
      </c>
      <c r="C11" s="93"/>
      <c r="D11" s="93"/>
      <c r="E11" s="93"/>
      <c r="F11" s="93"/>
      <c r="G11" s="93"/>
      <c r="H11" s="93"/>
      <c r="I11" s="93"/>
      <c r="J11" s="93"/>
    </row>
    <row r="12" spans="1:10" s="11" customFormat="1" ht="15.6" customHeight="1" x14ac:dyDescent="0.25">
      <c r="A12" s="23"/>
      <c r="B12" s="141" t="s">
        <v>193</v>
      </c>
      <c r="C12" s="141"/>
      <c r="D12" s="141"/>
      <c r="E12" s="93"/>
      <c r="F12" s="93"/>
      <c r="G12" s="93"/>
      <c r="H12" s="93"/>
      <c r="I12" s="93"/>
      <c r="J12" s="93"/>
    </row>
    <row r="13" spans="1:10" s="11" customFormat="1" ht="15.6" customHeight="1" x14ac:dyDescent="0.25">
      <c r="A13" s="23"/>
      <c r="B13" s="141" t="s">
        <v>194</v>
      </c>
      <c r="C13" s="141"/>
      <c r="D13" s="141"/>
      <c r="E13" s="93"/>
      <c r="F13" s="93"/>
      <c r="G13" s="93"/>
      <c r="H13" s="93"/>
      <c r="I13" s="93"/>
      <c r="J13" s="93"/>
    </row>
    <row r="14" spans="1:10" s="11" customFormat="1" ht="15.6" customHeight="1" x14ac:dyDescent="0.25">
      <c r="A14" s="23"/>
      <c r="B14" s="180"/>
      <c r="C14" s="180"/>
      <c r="D14" s="180"/>
      <c r="E14" s="180"/>
      <c r="F14" s="180"/>
      <c r="G14" s="180"/>
      <c r="H14" s="180"/>
      <c r="I14" s="180"/>
      <c r="J14" s="180"/>
    </row>
    <row r="15" spans="1:10" s="11" customFormat="1" ht="15.6" customHeight="1" x14ac:dyDescent="0.25">
      <c r="A15" s="23"/>
      <c r="B15" s="65" t="s">
        <v>145</v>
      </c>
      <c r="C15" s="65"/>
      <c r="D15" s="65"/>
      <c r="E15" s="65"/>
      <c r="F15" s="65"/>
      <c r="G15" s="65"/>
      <c r="H15" s="65"/>
      <c r="I15" s="65"/>
      <c r="J15" s="65"/>
    </row>
    <row r="16" spans="1:10" s="11" customFormat="1" ht="15.6" customHeight="1" x14ac:dyDescent="0.25">
      <c r="A16" s="23"/>
      <c r="B16" s="65"/>
      <c r="C16" s="65"/>
      <c r="D16" s="65"/>
      <c r="E16" s="65"/>
      <c r="F16" s="65"/>
      <c r="G16" s="65"/>
      <c r="H16" s="65"/>
      <c r="I16" s="65"/>
      <c r="J16" s="65"/>
    </row>
    <row r="17" spans="1:10" s="11" customFormat="1" ht="15.6" customHeight="1" x14ac:dyDescent="0.25">
      <c r="A17" s="23"/>
      <c r="B17" s="41" t="s">
        <v>187</v>
      </c>
      <c r="C17" s="41"/>
      <c r="D17" s="41"/>
      <c r="E17" s="41"/>
      <c r="F17" s="41"/>
      <c r="G17" s="41"/>
      <c r="H17" s="41"/>
      <c r="I17" s="41"/>
      <c r="J17" s="41"/>
    </row>
    <row r="18" spans="1:10" s="11" customFormat="1" ht="15.6" customHeight="1" x14ac:dyDescent="0.25">
      <c r="A18" s="23"/>
      <c r="B18" s="41"/>
      <c r="C18" s="41"/>
      <c r="D18" s="41"/>
      <c r="E18" s="41"/>
      <c r="F18" s="41"/>
      <c r="G18" s="41"/>
      <c r="H18" s="41"/>
      <c r="I18" s="41"/>
      <c r="J18" s="41"/>
    </row>
    <row r="19" spans="1:10" s="11" customFormat="1" x14ac:dyDescent="0.25">
      <c r="A19" s="23"/>
      <c r="B19" s="41"/>
      <c r="C19" s="41"/>
      <c r="D19" s="41"/>
      <c r="E19" s="41"/>
      <c r="F19" s="41"/>
      <c r="G19" s="41"/>
      <c r="H19" s="41"/>
      <c r="I19" s="41"/>
      <c r="J19" s="41"/>
    </row>
  </sheetData>
  <mergeCells count="2">
    <mergeCell ref="B1:J1"/>
    <mergeCell ref="B2:J2"/>
  </mergeCells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3461-2842-474D-B61D-7F8D44077514}">
  <sheetPr codeName="Sheet6">
    <tabColor rgb="FF7030A0"/>
  </sheetPr>
  <dimension ref="A1:E63"/>
  <sheetViews>
    <sheetView showGridLines="0" showWhiteSpace="0" zoomScaleNormal="100" zoomScaleSheetLayoutView="100" workbookViewId="0"/>
  </sheetViews>
  <sheetFormatPr defaultRowHeight="15.6" x14ac:dyDescent="0.25"/>
  <cols>
    <col min="1" max="1" width="1.6640625" style="82" bestFit="1" customWidth="1"/>
    <col min="2" max="2" width="12.88671875" style="41" customWidth="1"/>
    <col min="3" max="3" width="23.6640625" style="41" bestFit="1" customWidth="1"/>
    <col min="4" max="4" width="22.44140625" style="41" bestFit="1" customWidth="1"/>
    <col min="5" max="5" width="21" style="41" bestFit="1" customWidth="1"/>
    <col min="6" max="251" width="9.109375" style="41"/>
    <col min="252" max="252" width="12.6640625" style="41" customWidth="1"/>
    <col min="253" max="253" width="15.6640625" style="41" customWidth="1"/>
    <col min="254" max="254" width="2.109375" style="41" customWidth="1"/>
    <col min="255" max="255" width="15.6640625" style="41" customWidth="1"/>
    <col min="256" max="256" width="18.6640625" style="41" customWidth="1"/>
    <col min="257" max="257" width="2.109375" style="41" bestFit="1" customWidth="1"/>
    <col min="258" max="258" width="18.6640625" style="41" customWidth="1"/>
    <col min="259" max="259" width="2.44140625" style="41" bestFit="1" customWidth="1"/>
    <col min="260" max="260" width="20.6640625" style="41" customWidth="1"/>
    <col min="261" max="507" width="9.109375" style="41"/>
    <col min="508" max="508" width="12.6640625" style="41" customWidth="1"/>
    <col min="509" max="509" width="15.6640625" style="41" customWidth="1"/>
    <col min="510" max="510" width="2.109375" style="41" customWidth="1"/>
    <col min="511" max="511" width="15.6640625" style="41" customWidth="1"/>
    <col min="512" max="512" width="18.6640625" style="41" customWidth="1"/>
    <col min="513" max="513" width="2.109375" style="41" bestFit="1" customWidth="1"/>
    <col min="514" max="514" width="18.6640625" style="41" customWidth="1"/>
    <col min="515" max="515" width="2.44140625" style="41" bestFit="1" customWidth="1"/>
    <col min="516" max="516" width="20.6640625" style="41" customWidth="1"/>
    <col min="517" max="763" width="9.109375" style="41"/>
    <col min="764" max="764" width="12.6640625" style="41" customWidth="1"/>
    <col min="765" max="765" width="15.6640625" style="41" customWidth="1"/>
    <col min="766" max="766" width="2.109375" style="41" customWidth="1"/>
    <col min="767" max="767" width="15.6640625" style="41" customWidth="1"/>
    <col min="768" max="768" width="18.6640625" style="41" customWidth="1"/>
    <col min="769" max="769" width="2.109375" style="41" bestFit="1" customWidth="1"/>
    <col min="770" max="770" width="18.6640625" style="41" customWidth="1"/>
    <col min="771" max="771" width="2.44140625" style="41" bestFit="1" customWidth="1"/>
    <col min="772" max="772" width="20.6640625" style="41" customWidth="1"/>
    <col min="773" max="1019" width="9.109375" style="41"/>
    <col min="1020" max="1020" width="12.6640625" style="41" customWidth="1"/>
    <col min="1021" max="1021" width="15.6640625" style="41" customWidth="1"/>
    <col min="1022" max="1022" width="2.109375" style="41" customWidth="1"/>
    <col min="1023" max="1023" width="15.6640625" style="41" customWidth="1"/>
    <col min="1024" max="1024" width="18.6640625" style="41" customWidth="1"/>
    <col min="1025" max="1025" width="2.109375" style="41" bestFit="1" customWidth="1"/>
    <col min="1026" max="1026" width="18.6640625" style="41" customWidth="1"/>
    <col min="1027" max="1027" width="2.44140625" style="41" bestFit="1" customWidth="1"/>
    <col min="1028" max="1028" width="20.6640625" style="41" customWidth="1"/>
    <col min="1029" max="1275" width="9.109375" style="41"/>
    <col min="1276" max="1276" width="12.6640625" style="41" customWidth="1"/>
    <col min="1277" max="1277" width="15.6640625" style="41" customWidth="1"/>
    <col min="1278" max="1278" width="2.109375" style="41" customWidth="1"/>
    <col min="1279" max="1279" width="15.6640625" style="41" customWidth="1"/>
    <col min="1280" max="1280" width="18.6640625" style="41" customWidth="1"/>
    <col min="1281" max="1281" width="2.109375" style="41" bestFit="1" customWidth="1"/>
    <col min="1282" max="1282" width="18.6640625" style="41" customWidth="1"/>
    <col min="1283" max="1283" width="2.44140625" style="41" bestFit="1" customWidth="1"/>
    <col min="1284" max="1284" width="20.6640625" style="41" customWidth="1"/>
    <col min="1285" max="1531" width="9.109375" style="41"/>
    <col min="1532" max="1532" width="12.6640625" style="41" customWidth="1"/>
    <col min="1533" max="1533" width="15.6640625" style="41" customWidth="1"/>
    <col min="1534" max="1534" width="2.109375" style="41" customWidth="1"/>
    <col min="1535" max="1535" width="15.6640625" style="41" customWidth="1"/>
    <col min="1536" max="1536" width="18.6640625" style="41" customWidth="1"/>
    <col min="1537" max="1537" width="2.109375" style="41" bestFit="1" customWidth="1"/>
    <col min="1538" max="1538" width="18.6640625" style="41" customWidth="1"/>
    <col min="1539" max="1539" width="2.44140625" style="41" bestFit="1" customWidth="1"/>
    <col min="1540" max="1540" width="20.6640625" style="41" customWidth="1"/>
    <col min="1541" max="1787" width="9.109375" style="41"/>
    <col min="1788" max="1788" width="12.6640625" style="41" customWidth="1"/>
    <col min="1789" max="1789" width="15.6640625" style="41" customWidth="1"/>
    <col min="1790" max="1790" width="2.109375" style="41" customWidth="1"/>
    <col min="1791" max="1791" width="15.6640625" style="41" customWidth="1"/>
    <col min="1792" max="1792" width="18.6640625" style="41" customWidth="1"/>
    <col min="1793" max="1793" width="2.109375" style="41" bestFit="1" customWidth="1"/>
    <col min="1794" max="1794" width="18.6640625" style="41" customWidth="1"/>
    <col min="1795" max="1795" width="2.44140625" style="41" bestFit="1" customWidth="1"/>
    <col min="1796" max="1796" width="20.6640625" style="41" customWidth="1"/>
    <col min="1797" max="2043" width="9.109375" style="41"/>
    <col min="2044" max="2044" width="12.6640625" style="41" customWidth="1"/>
    <col min="2045" max="2045" width="15.6640625" style="41" customWidth="1"/>
    <col min="2046" max="2046" width="2.109375" style="41" customWidth="1"/>
    <col min="2047" max="2047" width="15.6640625" style="41" customWidth="1"/>
    <col min="2048" max="2048" width="18.6640625" style="41" customWidth="1"/>
    <col min="2049" max="2049" width="2.109375" style="41" bestFit="1" customWidth="1"/>
    <col min="2050" max="2050" width="18.6640625" style="41" customWidth="1"/>
    <col min="2051" max="2051" width="2.44140625" style="41" bestFit="1" customWidth="1"/>
    <col min="2052" max="2052" width="20.6640625" style="41" customWidth="1"/>
    <col min="2053" max="2299" width="9.109375" style="41"/>
    <col min="2300" max="2300" width="12.6640625" style="41" customWidth="1"/>
    <col min="2301" max="2301" width="15.6640625" style="41" customWidth="1"/>
    <col min="2302" max="2302" width="2.109375" style="41" customWidth="1"/>
    <col min="2303" max="2303" width="15.6640625" style="41" customWidth="1"/>
    <col min="2304" max="2304" width="18.6640625" style="41" customWidth="1"/>
    <col min="2305" max="2305" width="2.109375" style="41" bestFit="1" customWidth="1"/>
    <col min="2306" max="2306" width="18.6640625" style="41" customWidth="1"/>
    <col min="2307" max="2307" width="2.44140625" style="41" bestFit="1" customWidth="1"/>
    <col min="2308" max="2308" width="20.6640625" style="41" customWidth="1"/>
    <col min="2309" max="2555" width="9.109375" style="41"/>
    <col min="2556" max="2556" width="12.6640625" style="41" customWidth="1"/>
    <col min="2557" max="2557" width="15.6640625" style="41" customWidth="1"/>
    <col min="2558" max="2558" width="2.109375" style="41" customWidth="1"/>
    <col min="2559" max="2559" width="15.6640625" style="41" customWidth="1"/>
    <col min="2560" max="2560" width="18.6640625" style="41" customWidth="1"/>
    <col min="2561" max="2561" width="2.109375" style="41" bestFit="1" customWidth="1"/>
    <col min="2562" max="2562" width="18.6640625" style="41" customWidth="1"/>
    <col min="2563" max="2563" width="2.44140625" style="41" bestFit="1" customWidth="1"/>
    <col min="2564" max="2564" width="20.6640625" style="41" customWidth="1"/>
    <col min="2565" max="2811" width="9.109375" style="41"/>
    <col min="2812" max="2812" width="12.6640625" style="41" customWidth="1"/>
    <col min="2813" max="2813" width="15.6640625" style="41" customWidth="1"/>
    <col min="2814" max="2814" width="2.109375" style="41" customWidth="1"/>
    <col min="2815" max="2815" width="15.6640625" style="41" customWidth="1"/>
    <col min="2816" max="2816" width="18.6640625" style="41" customWidth="1"/>
    <col min="2817" max="2817" width="2.109375" style="41" bestFit="1" customWidth="1"/>
    <col min="2818" max="2818" width="18.6640625" style="41" customWidth="1"/>
    <col min="2819" max="2819" width="2.44140625" style="41" bestFit="1" customWidth="1"/>
    <col min="2820" max="2820" width="20.6640625" style="41" customWidth="1"/>
    <col min="2821" max="3067" width="9.109375" style="41"/>
    <col min="3068" max="3068" width="12.6640625" style="41" customWidth="1"/>
    <col min="3069" max="3069" width="15.6640625" style="41" customWidth="1"/>
    <col min="3070" max="3070" width="2.109375" style="41" customWidth="1"/>
    <col min="3071" max="3071" width="15.6640625" style="41" customWidth="1"/>
    <col min="3072" max="3072" width="18.6640625" style="41" customWidth="1"/>
    <col min="3073" max="3073" width="2.109375" style="41" bestFit="1" customWidth="1"/>
    <col min="3074" max="3074" width="18.6640625" style="41" customWidth="1"/>
    <col min="3075" max="3075" width="2.44140625" style="41" bestFit="1" customWidth="1"/>
    <col min="3076" max="3076" width="20.6640625" style="41" customWidth="1"/>
    <col min="3077" max="3323" width="9.109375" style="41"/>
    <col min="3324" max="3324" width="12.6640625" style="41" customWidth="1"/>
    <col min="3325" max="3325" width="15.6640625" style="41" customWidth="1"/>
    <col min="3326" max="3326" width="2.109375" style="41" customWidth="1"/>
    <col min="3327" max="3327" width="15.6640625" style="41" customWidth="1"/>
    <col min="3328" max="3328" width="18.6640625" style="41" customWidth="1"/>
    <col min="3329" max="3329" width="2.109375" style="41" bestFit="1" customWidth="1"/>
    <col min="3330" max="3330" width="18.6640625" style="41" customWidth="1"/>
    <col min="3331" max="3331" width="2.44140625" style="41" bestFit="1" customWidth="1"/>
    <col min="3332" max="3332" width="20.6640625" style="41" customWidth="1"/>
    <col min="3333" max="3579" width="9.109375" style="41"/>
    <col min="3580" max="3580" width="12.6640625" style="41" customWidth="1"/>
    <col min="3581" max="3581" width="15.6640625" style="41" customWidth="1"/>
    <col min="3582" max="3582" width="2.109375" style="41" customWidth="1"/>
    <col min="3583" max="3583" width="15.6640625" style="41" customWidth="1"/>
    <col min="3584" max="3584" width="18.6640625" style="41" customWidth="1"/>
    <col min="3585" max="3585" width="2.109375" style="41" bestFit="1" customWidth="1"/>
    <col min="3586" max="3586" width="18.6640625" style="41" customWidth="1"/>
    <col min="3587" max="3587" width="2.44140625" style="41" bestFit="1" customWidth="1"/>
    <col min="3588" max="3588" width="20.6640625" style="41" customWidth="1"/>
    <col min="3589" max="3835" width="9.109375" style="41"/>
    <col min="3836" max="3836" width="12.6640625" style="41" customWidth="1"/>
    <col min="3837" max="3837" width="15.6640625" style="41" customWidth="1"/>
    <col min="3838" max="3838" width="2.109375" style="41" customWidth="1"/>
    <col min="3839" max="3839" width="15.6640625" style="41" customWidth="1"/>
    <col min="3840" max="3840" width="18.6640625" style="41" customWidth="1"/>
    <col min="3841" max="3841" width="2.109375" style="41" bestFit="1" customWidth="1"/>
    <col min="3842" max="3842" width="18.6640625" style="41" customWidth="1"/>
    <col min="3843" max="3843" width="2.44140625" style="41" bestFit="1" customWidth="1"/>
    <col min="3844" max="3844" width="20.6640625" style="41" customWidth="1"/>
    <col min="3845" max="4091" width="9.109375" style="41"/>
    <col min="4092" max="4092" width="12.6640625" style="41" customWidth="1"/>
    <col min="4093" max="4093" width="15.6640625" style="41" customWidth="1"/>
    <col min="4094" max="4094" width="2.109375" style="41" customWidth="1"/>
    <col min="4095" max="4095" width="15.6640625" style="41" customWidth="1"/>
    <col min="4096" max="4096" width="18.6640625" style="41" customWidth="1"/>
    <col min="4097" max="4097" width="2.109375" style="41" bestFit="1" customWidth="1"/>
    <col min="4098" max="4098" width="18.6640625" style="41" customWidth="1"/>
    <col min="4099" max="4099" width="2.44140625" style="41" bestFit="1" customWidth="1"/>
    <col min="4100" max="4100" width="20.6640625" style="41" customWidth="1"/>
    <col min="4101" max="4347" width="9.109375" style="41"/>
    <col min="4348" max="4348" width="12.6640625" style="41" customWidth="1"/>
    <col min="4349" max="4349" width="15.6640625" style="41" customWidth="1"/>
    <col min="4350" max="4350" width="2.109375" style="41" customWidth="1"/>
    <col min="4351" max="4351" width="15.6640625" style="41" customWidth="1"/>
    <col min="4352" max="4352" width="18.6640625" style="41" customWidth="1"/>
    <col min="4353" max="4353" width="2.109375" style="41" bestFit="1" customWidth="1"/>
    <col min="4354" max="4354" width="18.6640625" style="41" customWidth="1"/>
    <col min="4355" max="4355" width="2.44140625" style="41" bestFit="1" customWidth="1"/>
    <col min="4356" max="4356" width="20.6640625" style="41" customWidth="1"/>
    <col min="4357" max="4603" width="9.109375" style="41"/>
    <col min="4604" max="4604" width="12.6640625" style="41" customWidth="1"/>
    <col min="4605" max="4605" width="15.6640625" style="41" customWidth="1"/>
    <col min="4606" max="4606" width="2.109375" style="41" customWidth="1"/>
    <col min="4607" max="4607" width="15.6640625" style="41" customWidth="1"/>
    <col min="4608" max="4608" width="18.6640625" style="41" customWidth="1"/>
    <col min="4609" max="4609" width="2.109375" style="41" bestFit="1" customWidth="1"/>
    <col min="4610" max="4610" width="18.6640625" style="41" customWidth="1"/>
    <col min="4611" max="4611" width="2.44140625" style="41" bestFit="1" customWidth="1"/>
    <col min="4612" max="4612" width="20.6640625" style="41" customWidth="1"/>
    <col min="4613" max="4859" width="9.109375" style="41"/>
    <col min="4860" max="4860" width="12.6640625" style="41" customWidth="1"/>
    <col min="4861" max="4861" width="15.6640625" style="41" customWidth="1"/>
    <col min="4862" max="4862" width="2.109375" style="41" customWidth="1"/>
    <col min="4863" max="4863" width="15.6640625" style="41" customWidth="1"/>
    <col min="4864" max="4864" width="18.6640625" style="41" customWidth="1"/>
    <col min="4865" max="4865" width="2.109375" style="41" bestFit="1" customWidth="1"/>
    <col min="4866" max="4866" width="18.6640625" style="41" customWidth="1"/>
    <col min="4867" max="4867" width="2.44140625" style="41" bestFit="1" customWidth="1"/>
    <col min="4868" max="4868" width="20.6640625" style="41" customWidth="1"/>
    <col min="4869" max="5115" width="9.109375" style="41"/>
    <col min="5116" max="5116" width="12.6640625" style="41" customWidth="1"/>
    <col min="5117" max="5117" width="15.6640625" style="41" customWidth="1"/>
    <col min="5118" max="5118" width="2.109375" style="41" customWidth="1"/>
    <col min="5119" max="5119" width="15.6640625" style="41" customWidth="1"/>
    <col min="5120" max="5120" width="18.6640625" style="41" customWidth="1"/>
    <col min="5121" max="5121" width="2.109375" style="41" bestFit="1" customWidth="1"/>
    <col min="5122" max="5122" width="18.6640625" style="41" customWidth="1"/>
    <col min="5123" max="5123" width="2.44140625" style="41" bestFit="1" customWidth="1"/>
    <col min="5124" max="5124" width="20.6640625" style="41" customWidth="1"/>
    <col min="5125" max="5371" width="9.109375" style="41"/>
    <col min="5372" max="5372" width="12.6640625" style="41" customWidth="1"/>
    <col min="5373" max="5373" width="15.6640625" style="41" customWidth="1"/>
    <col min="5374" max="5374" width="2.109375" style="41" customWidth="1"/>
    <col min="5375" max="5375" width="15.6640625" style="41" customWidth="1"/>
    <col min="5376" max="5376" width="18.6640625" style="41" customWidth="1"/>
    <col min="5377" max="5377" width="2.109375" style="41" bestFit="1" customWidth="1"/>
    <col min="5378" max="5378" width="18.6640625" style="41" customWidth="1"/>
    <col min="5379" max="5379" width="2.44140625" style="41" bestFit="1" customWidth="1"/>
    <col min="5380" max="5380" width="20.6640625" style="41" customWidth="1"/>
    <col min="5381" max="5627" width="9.109375" style="41"/>
    <col min="5628" max="5628" width="12.6640625" style="41" customWidth="1"/>
    <col min="5629" max="5629" width="15.6640625" style="41" customWidth="1"/>
    <col min="5630" max="5630" width="2.109375" style="41" customWidth="1"/>
    <col min="5631" max="5631" width="15.6640625" style="41" customWidth="1"/>
    <col min="5632" max="5632" width="18.6640625" style="41" customWidth="1"/>
    <col min="5633" max="5633" width="2.109375" style="41" bestFit="1" customWidth="1"/>
    <col min="5634" max="5634" width="18.6640625" style="41" customWidth="1"/>
    <col min="5635" max="5635" width="2.44140625" style="41" bestFit="1" customWidth="1"/>
    <col min="5636" max="5636" width="20.6640625" style="41" customWidth="1"/>
    <col min="5637" max="5883" width="9.109375" style="41"/>
    <col min="5884" max="5884" width="12.6640625" style="41" customWidth="1"/>
    <col min="5885" max="5885" width="15.6640625" style="41" customWidth="1"/>
    <col min="5886" max="5886" width="2.109375" style="41" customWidth="1"/>
    <col min="5887" max="5887" width="15.6640625" style="41" customWidth="1"/>
    <col min="5888" max="5888" width="18.6640625" style="41" customWidth="1"/>
    <col min="5889" max="5889" width="2.109375" style="41" bestFit="1" customWidth="1"/>
    <col min="5890" max="5890" width="18.6640625" style="41" customWidth="1"/>
    <col min="5891" max="5891" width="2.44140625" style="41" bestFit="1" customWidth="1"/>
    <col min="5892" max="5892" width="20.6640625" style="41" customWidth="1"/>
    <col min="5893" max="6139" width="9.109375" style="41"/>
    <col min="6140" max="6140" width="12.6640625" style="41" customWidth="1"/>
    <col min="6141" max="6141" width="15.6640625" style="41" customWidth="1"/>
    <col min="6142" max="6142" width="2.109375" style="41" customWidth="1"/>
    <col min="6143" max="6143" width="15.6640625" style="41" customWidth="1"/>
    <col min="6144" max="6144" width="18.6640625" style="41" customWidth="1"/>
    <col min="6145" max="6145" width="2.109375" style="41" bestFit="1" customWidth="1"/>
    <col min="6146" max="6146" width="18.6640625" style="41" customWidth="1"/>
    <col min="6147" max="6147" width="2.44140625" style="41" bestFit="1" customWidth="1"/>
    <col min="6148" max="6148" width="20.6640625" style="41" customWidth="1"/>
    <col min="6149" max="6395" width="9.109375" style="41"/>
    <col min="6396" max="6396" width="12.6640625" style="41" customWidth="1"/>
    <col min="6397" max="6397" width="15.6640625" style="41" customWidth="1"/>
    <col min="6398" max="6398" width="2.109375" style="41" customWidth="1"/>
    <col min="6399" max="6399" width="15.6640625" style="41" customWidth="1"/>
    <col min="6400" max="6400" width="18.6640625" style="41" customWidth="1"/>
    <col min="6401" max="6401" width="2.109375" style="41" bestFit="1" customWidth="1"/>
    <col min="6402" max="6402" width="18.6640625" style="41" customWidth="1"/>
    <col min="6403" max="6403" width="2.44140625" style="41" bestFit="1" customWidth="1"/>
    <col min="6404" max="6404" width="20.6640625" style="41" customWidth="1"/>
    <col min="6405" max="6651" width="9.109375" style="41"/>
    <col min="6652" max="6652" width="12.6640625" style="41" customWidth="1"/>
    <col min="6653" max="6653" width="15.6640625" style="41" customWidth="1"/>
    <col min="6654" max="6654" width="2.109375" style="41" customWidth="1"/>
    <col min="6655" max="6655" width="15.6640625" style="41" customWidth="1"/>
    <col min="6656" max="6656" width="18.6640625" style="41" customWidth="1"/>
    <col min="6657" max="6657" width="2.109375" style="41" bestFit="1" customWidth="1"/>
    <col min="6658" max="6658" width="18.6640625" style="41" customWidth="1"/>
    <col min="6659" max="6659" width="2.44140625" style="41" bestFit="1" customWidth="1"/>
    <col min="6660" max="6660" width="20.6640625" style="41" customWidth="1"/>
    <col min="6661" max="6907" width="9.109375" style="41"/>
    <col min="6908" max="6908" width="12.6640625" style="41" customWidth="1"/>
    <col min="6909" max="6909" width="15.6640625" style="41" customWidth="1"/>
    <col min="6910" max="6910" width="2.109375" style="41" customWidth="1"/>
    <col min="6911" max="6911" width="15.6640625" style="41" customWidth="1"/>
    <col min="6912" max="6912" width="18.6640625" style="41" customWidth="1"/>
    <col min="6913" max="6913" width="2.109375" style="41" bestFit="1" customWidth="1"/>
    <col min="6914" max="6914" width="18.6640625" style="41" customWidth="1"/>
    <col min="6915" max="6915" width="2.44140625" style="41" bestFit="1" customWidth="1"/>
    <col min="6916" max="6916" width="20.6640625" style="41" customWidth="1"/>
    <col min="6917" max="7163" width="9.109375" style="41"/>
    <col min="7164" max="7164" width="12.6640625" style="41" customWidth="1"/>
    <col min="7165" max="7165" width="15.6640625" style="41" customWidth="1"/>
    <col min="7166" max="7166" width="2.109375" style="41" customWidth="1"/>
    <col min="7167" max="7167" width="15.6640625" style="41" customWidth="1"/>
    <col min="7168" max="7168" width="18.6640625" style="41" customWidth="1"/>
    <col min="7169" max="7169" width="2.109375" style="41" bestFit="1" customWidth="1"/>
    <col min="7170" max="7170" width="18.6640625" style="41" customWidth="1"/>
    <col min="7171" max="7171" width="2.44140625" style="41" bestFit="1" customWidth="1"/>
    <col min="7172" max="7172" width="20.6640625" style="41" customWidth="1"/>
    <col min="7173" max="7419" width="9.109375" style="41"/>
    <col min="7420" max="7420" width="12.6640625" style="41" customWidth="1"/>
    <col min="7421" max="7421" width="15.6640625" style="41" customWidth="1"/>
    <col min="7422" max="7422" width="2.109375" style="41" customWidth="1"/>
    <col min="7423" max="7423" width="15.6640625" style="41" customWidth="1"/>
    <col min="7424" max="7424" width="18.6640625" style="41" customWidth="1"/>
    <col min="7425" max="7425" width="2.109375" style="41" bestFit="1" customWidth="1"/>
    <col min="7426" max="7426" width="18.6640625" style="41" customWidth="1"/>
    <col min="7427" max="7427" width="2.44140625" style="41" bestFit="1" customWidth="1"/>
    <col min="7428" max="7428" width="20.6640625" style="41" customWidth="1"/>
    <col min="7429" max="7675" width="9.109375" style="41"/>
    <col min="7676" max="7676" width="12.6640625" style="41" customWidth="1"/>
    <col min="7677" max="7677" width="15.6640625" style="41" customWidth="1"/>
    <col min="7678" max="7678" width="2.109375" style="41" customWidth="1"/>
    <col min="7679" max="7679" width="15.6640625" style="41" customWidth="1"/>
    <col min="7680" max="7680" width="18.6640625" style="41" customWidth="1"/>
    <col min="7681" max="7681" width="2.109375" style="41" bestFit="1" customWidth="1"/>
    <col min="7682" max="7682" width="18.6640625" style="41" customWidth="1"/>
    <col min="7683" max="7683" width="2.44140625" style="41" bestFit="1" customWidth="1"/>
    <col min="7684" max="7684" width="20.6640625" style="41" customWidth="1"/>
    <col min="7685" max="7931" width="9.109375" style="41"/>
    <col min="7932" max="7932" width="12.6640625" style="41" customWidth="1"/>
    <col min="7933" max="7933" width="15.6640625" style="41" customWidth="1"/>
    <col min="7934" max="7934" width="2.109375" style="41" customWidth="1"/>
    <col min="7935" max="7935" width="15.6640625" style="41" customWidth="1"/>
    <col min="7936" max="7936" width="18.6640625" style="41" customWidth="1"/>
    <col min="7937" max="7937" width="2.109375" style="41" bestFit="1" customWidth="1"/>
    <col min="7938" max="7938" width="18.6640625" style="41" customWidth="1"/>
    <col min="7939" max="7939" width="2.44140625" style="41" bestFit="1" customWidth="1"/>
    <col min="7940" max="7940" width="20.6640625" style="41" customWidth="1"/>
    <col min="7941" max="8187" width="9.109375" style="41"/>
    <col min="8188" max="8188" width="12.6640625" style="41" customWidth="1"/>
    <col min="8189" max="8189" width="15.6640625" style="41" customWidth="1"/>
    <col min="8190" max="8190" width="2.109375" style="41" customWidth="1"/>
    <col min="8191" max="8191" width="15.6640625" style="41" customWidth="1"/>
    <col min="8192" max="8192" width="18.6640625" style="41" customWidth="1"/>
    <col min="8193" max="8193" width="2.109375" style="41" bestFit="1" customWidth="1"/>
    <col min="8194" max="8194" width="18.6640625" style="41" customWidth="1"/>
    <col min="8195" max="8195" width="2.44140625" style="41" bestFit="1" customWidth="1"/>
    <col min="8196" max="8196" width="20.6640625" style="41" customWidth="1"/>
    <col min="8197" max="8443" width="9.109375" style="41"/>
    <col min="8444" max="8444" width="12.6640625" style="41" customWidth="1"/>
    <col min="8445" max="8445" width="15.6640625" style="41" customWidth="1"/>
    <col min="8446" max="8446" width="2.109375" style="41" customWidth="1"/>
    <col min="8447" max="8447" width="15.6640625" style="41" customWidth="1"/>
    <col min="8448" max="8448" width="18.6640625" style="41" customWidth="1"/>
    <col min="8449" max="8449" width="2.109375" style="41" bestFit="1" customWidth="1"/>
    <col min="8450" max="8450" width="18.6640625" style="41" customWidth="1"/>
    <col min="8451" max="8451" width="2.44140625" style="41" bestFit="1" customWidth="1"/>
    <col min="8452" max="8452" width="20.6640625" style="41" customWidth="1"/>
    <col min="8453" max="8699" width="9.109375" style="41"/>
    <col min="8700" max="8700" width="12.6640625" style="41" customWidth="1"/>
    <col min="8701" max="8701" width="15.6640625" style="41" customWidth="1"/>
    <col min="8702" max="8702" width="2.109375" style="41" customWidth="1"/>
    <col min="8703" max="8703" width="15.6640625" style="41" customWidth="1"/>
    <col min="8704" max="8704" width="18.6640625" style="41" customWidth="1"/>
    <col min="8705" max="8705" width="2.109375" style="41" bestFit="1" customWidth="1"/>
    <col min="8706" max="8706" width="18.6640625" style="41" customWidth="1"/>
    <col min="8707" max="8707" width="2.44140625" style="41" bestFit="1" customWidth="1"/>
    <col min="8708" max="8708" width="20.6640625" style="41" customWidth="1"/>
    <col min="8709" max="8955" width="9.109375" style="41"/>
    <col min="8956" max="8956" width="12.6640625" style="41" customWidth="1"/>
    <col min="8957" max="8957" width="15.6640625" style="41" customWidth="1"/>
    <col min="8958" max="8958" width="2.109375" style="41" customWidth="1"/>
    <col min="8959" max="8959" width="15.6640625" style="41" customWidth="1"/>
    <col min="8960" max="8960" width="18.6640625" style="41" customWidth="1"/>
    <col min="8961" max="8961" width="2.109375" style="41" bestFit="1" customWidth="1"/>
    <col min="8962" max="8962" width="18.6640625" style="41" customWidth="1"/>
    <col min="8963" max="8963" width="2.44140625" style="41" bestFit="1" customWidth="1"/>
    <col min="8964" max="8964" width="20.6640625" style="41" customWidth="1"/>
    <col min="8965" max="9211" width="9.109375" style="41"/>
    <col min="9212" max="9212" width="12.6640625" style="41" customWidth="1"/>
    <col min="9213" max="9213" width="15.6640625" style="41" customWidth="1"/>
    <col min="9214" max="9214" width="2.109375" style="41" customWidth="1"/>
    <col min="9215" max="9215" width="15.6640625" style="41" customWidth="1"/>
    <col min="9216" max="9216" width="18.6640625" style="41" customWidth="1"/>
    <col min="9217" max="9217" width="2.109375" style="41" bestFit="1" customWidth="1"/>
    <col min="9218" max="9218" width="18.6640625" style="41" customWidth="1"/>
    <col min="9219" max="9219" width="2.44140625" style="41" bestFit="1" customWidth="1"/>
    <col min="9220" max="9220" width="20.6640625" style="41" customWidth="1"/>
    <col min="9221" max="9467" width="9.109375" style="41"/>
    <col min="9468" max="9468" width="12.6640625" style="41" customWidth="1"/>
    <col min="9469" max="9469" width="15.6640625" style="41" customWidth="1"/>
    <col min="9470" max="9470" width="2.109375" style="41" customWidth="1"/>
    <col min="9471" max="9471" width="15.6640625" style="41" customWidth="1"/>
    <col min="9472" max="9472" width="18.6640625" style="41" customWidth="1"/>
    <col min="9473" max="9473" width="2.109375" style="41" bestFit="1" customWidth="1"/>
    <col min="9474" max="9474" width="18.6640625" style="41" customWidth="1"/>
    <col min="9475" max="9475" width="2.44140625" style="41" bestFit="1" customWidth="1"/>
    <col min="9476" max="9476" width="20.6640625" style="41" customWidth="1"/>
    <col min="9477" max="9723" width="9.109375" style="41"/>
    <col min="9724" max="9724" width="12.6640625" style="41" customWidth="1"/>
    <col min="9725" max="9725" width="15.6640625" style="41" customWidth="1"/>
    <col min="9726" max="9726" width="2.109375" style="41" customWidth="1"/>
    <col min="9727" max="9727" width="15.6640625" style="41" customWidth="1"/>
    <col min="9728" max="9728" width="18.6640625" style="41" customWidth="1"/>
    <col min="9729" max="9729" width="2.109375" style="41" bestFit="1" customWidth="1"/>
    <col min="9730" max="9730" width="18.6640625" style="41" customWidth="1"/>
    <col min="9731" max="9731" width="2.44140625" style="41" bestFit="1" customWidth="1"/>
    <col min="9732" max="9732" width="20.6640625" style="41" customWidth="1"/>
    <col min="9733" max="9979" width="9.109375" style="41"/>
    <col min="9980" max="9980" width="12.6640625" style="41" customWidth="1"/>
    <col min="9981" max="9981" width="15.6640625" style="41" customWidth="1"/>
    <col min="9982" max="9982" width="2.109375" style="41" customWidth="1"/>
    <col min="9983" max="9983" width="15.6640625" style="41" customWidth="1"/>
    <col min="9984" max="9984" width="18.6640625" style="41" customWidth="1"/>
    <col min="9985" max="9985" width="2.109375" style="41" bestFit="1" customWidth="1"/>
    <col min="9986" max="9986" width="18.6640625" style="41" customWidth="1"/>
    <col min="9987" max="9987" width="2.44140625" style="41" bestFit="1" customWidth="1"/>
    <col min="9988" max="9988" width="20.6640625" style="41" customWidth="1"/>
    <col min="9989" max="10235" width="9.109375" style="41"/>
    <col min="10236" max="10236" width="12.6640625" style="41" customWidth="1"/>
    <col min="10237" max="10237" width="15.6640625" style="41" customWidth="1"/>
    <col min="10238" max="10238" width="2.109375" style="41" customWidth="1"/>
    <col min="10239" max="10239" width="15.6640625" style="41" customWidth="1"/>
    <col min="10240" max="10240" width="18.6640625" style="41" customWidth="1"/>
    <col min="10241" max="10241" width="2.109375" style="41" bestFit="1" customWidth="1"/>
    <col min="10242" max="10242" width="18.6640625" style="41" customWidth="1"/>
    <col min="10243" max="10243" width="2.44140625" style="41" bestFit="1" customWidth="1"/>
    <col min="10244" max="10244" width="20.6640625" style="41" customWidth="1"/>
    <col min="10245" max="10491" width="9.109375" style="41"/>
    <col min="10492" max="10492" width="12.6640625" style="41" customWidth="1"/>
    <col min="10493" max="10493" width="15.6640625" style="41" customWidth="1"/>
    <col min="10494" max="10494" width="2.109375" style="41" customWidth="1"/>
    <col min="10495" max="10495" width="15.6640625" style="41" customWidth="1"/>
    <col min="10496" max="10496" width="18.6640625" style="41" customWidth="1"/>
    <col min="10497" max="10497" width="2.109375" style="41" bestFit="1" customWidth="1"/>
    <col min="10498" max="10498" width="18.6640625" style="41" customWidth="1"/>
    <col min="10499" max="10499" width="2.44140625" style="41" bestFit="1" customWidth="1"/>
    <col min="10500" max="10500" width="20.6640625" style="41" customWidth="1"/>
    <col min="10501" max="10747" width="9.109375" style="41"/>
    <col min="10748" max="10748" width="12.6640625" style="41" customWidth="1"/>
    <col min="10749" max="10749" width="15.6640625" style="41" customWidth="1"/>
    <col min="10750" max="10750" width="2.109375" style="41" customWidth="1"/>
    <col min="10751" max="10751" width="15.6640625" style="41" customWidth="1"/>
    <col min="10752" max="10752" width="18.6640625" style="41" customWidth="1"/>
    <col min="10753" max="10753" width="2.109375" style="41" bestFit="1" customWidth="1"/>
    <col min="10754" max="10754" width="18.6640625" style="41" customWidth="1"/>
    <col min="10755" max="10755" width="2.44140625" style="41" bestFit="1" customWidth="1"/>
    <col min="10756" max="10756" width="20.6640625" style="41" customWidth="1"/>
    <col min="10757" max="11003" width="9.109375" style="41"/>
    <col min="11004" max="11004" width="12.6640625" style="41" customWidth="1"/>
    <col min="11005" max="11005" width="15.6640625" style="41" customWidth="1"/>
    <col min="11006" max="11006" width="2.109375" style="41" customWidth="1"/>
    <col min="11007" max="11007" width="15.6640625" style="41" customWidth="1"/>
    <col min="11008" max="11008" width="18.6640625" style="41" customWidth="1"/>
    <col min="11009" max="11009" width="2.109375" style="41" bestFit="1" customWidth="1"/>
    <col min="11010" max="11010" width="18.6640625" style="41" customWidth="1"/>
    <col min="11011" max="11011" width="2.44140625" style="41" bestFit="1" customWidth="1"/>
    <col min="11012" max="11012" width="20.6640625" style="41" customWidth="1"/>
    <col min="11013" max="11259" width="9.109375" style="41"/>
    <col min="11260" max="11260" width="12.6640625" style="41" customWidth="1"/>
    <col min="11261" max="11261" width="15.6640625" style="41" customWidth="1"/>
    <col min="11262" max="11262" width="2.109375" style="41" customWidth="1"/>
    <col min="11263" max="11263" width="15.6640625" style="41" customWidth="1"/>
    <col min="11264" max="11264" width="18.6640625" style="41" customWidth="1"/>
    <col min="11265" max="11265" width="2.109375" style="41" bestFit="1" customWidth="1"/>
    <col min="11266" max="11266" width="18.6640625" style="41" customWidth="1"/>
    <col min="11267" max="11267" width="2.44140625" style="41" bestFit="1" customWidth="1"/>
    <col min="11268" max="11268" width="20.6640625" style="41" customWidth="1"/>
    <col min="11269" max="11515" width="9.109375" style="41"/>
    <col min="11516" max="11516" width="12.6640625" style="41" customWidth="1"/>
    <col min="11517" max="11517" width="15.6640625" style="41" customWidth="1"/>
    <col min="11518" max="11518" width="2.109375" style="41" customWidth="1"/>
    <col min="11519" max="11519" width="15.6640625" style="41" customWidth="1"/>
    <col min="11520" max="11520" width="18.6640625" style="41" customWidth="1"/>
    <col min="11521" max="11521" width="2.109375" style="41" bestFit="1" customWidth="1"/>
    <col min="11522" max="11522" width="18.6640625" style="41" customWidth="1"/>
    <col min="11523" max="11523" width="2.44140625" style="41" bestFit="1" customWidth="1"/>
    <col min="11524" max="11524" width="20.6640625" style="41" customWidth="1"/>
    <col min="11525" max="11771" width="9.109375" style="41"/>
    <col min="11772" max="11772" width="12.6640625" style="41" customWidth="1"/>
    <col min="11773" max="11773" width="15.6640625" style="41" customWidth="1"/>
    <col min="11774" max="11774" width="2.109375" style="41" customWidth="1"/>
    <col min="11775" max="11775" width="15.6640625" style="41" customWidth="1"/>
    <col min="11776" max="11776" width="18.6640625" style="41" customWidth="1"/>
    <col min="11777" max="11777" width="2.109375" style="41" bestFit="1" customWidth="1"/>
    <col min="11778" max="11778" width="18.6640625" style="41" customWidth="1"/>
    <col min="11779" max="11779" width="2.44140625" style="41" bestFit="1" customWidth="1"/>
    <col min="11780" max="11780" width="20.6640625" style="41" customWidth="1"/>
    <col min="11781" max="12027" width="9.109375" style="41"/>
    <col min="12028" max="12028" width="12.6640625" style="41" customWidth="1"/>
    <col min="12029" max="12029" width="15.6640625" style="41" customWidth="1"/>
    <col min="12030" max="12030" width="2.109375" style="41" customWidth="1"/>
    <col min="12031" max="12031" width="15.6640625" style="41" customWidth="1"/>
    <col min="12032" max="12032" width="18.6640625" style="41" customWidth="1"/>
    <col min="12033" max="12033" width="2.109375" style="41" bestFit="1" customWidth="1"/>
    <col min="12034" max="12034" width="18.6640625" style="41" customWidth="1"/>
    <col min="12035" max="12035" width="2.44140625" style="41" bestFit="1" customWidth="1"/>
    <col min="12036" max="12036" width="20.6640625" style="41" customWidth="1"/>
    <col min="12037" max="12283" width="9.109375" style="41"/>
    <col min="12284" max="12284" width="12.6640625" style="41" customWidth="1"/>
    <col min="12285" max="12285" width="15.6640625" style="41" customWidth="1"/>
    <col min="12286" max="12286" width="2.109375" style="41" customWidth="1"/>
    <col min="12287" max="12287" width="15.6640625" style="41" customWidth="1"/>
    <col min="12288" max="12288" width="18.6640625" style="41" customWidth="1"/>
    <col min="12289" max="12289" width="2.109375" style="41" bestFit="1" customWidth="1"/>
    <col min="12290" max="12290" width="18.6640625" style="41" customWidth="1"/>
    <col min="12291" max="12291" width="2.44140625" style="41" bestFit="1" customWidth="1"/>
    <col min="12292" max="12292" width="20.6640625" style="41" customWidth="1"/>
    <col min="12293" max="12539" width="9.109375" style="41"/>
    <col min="12540" max="12540" width="12.6640625" style="41" customWidth="1"/>
    <col min="12541" max="12541" width="15.6640625" style="41" customWidth="1"/>
    <col min="12542" max="12542" width="2.109375" style="41" customWidth="1"/>
    <col min="12543" max="12543" width="15.6640625" style="41" customWidth="1"/>
    <col min="12544" max="12544" width="18.6640625" style="41" customWidth="1"/>
    <col min="12545" max="12545" width="2.109375" style="41" bestFit="1" customWidth="1"/>
    <col min="12546" max="12546" width="18.6640625" style="41" customWidth="1"/>
    <col min="12547" max="12547" width="2.44140625" style="41" bestFit="1" customWidth="1"/>
    <col min="12548" max="12548" width="20.6640625" style="41" customWidth="1"/>
    <col min="12549" max="12795" width="9.109375" style="41"/>
    <col min="12796" max="12796" width="12.6640625" style="41" customWidth="1"/>
    <col min="12797" max="12797" width="15.6640625" style="41" customWidth="1"/>
    <col min="12798" max="12798" width="2.109375" style="41" customWidth="1"/>
    <col min="12799" max="12799" width="15.6640625" style="41" customWidth="1"/>
    <col min="12800" max="12800" width="18.6640625" style="41" customWidth="1"/>
    <col min="12801" max="12801" width="2.109375" style="41" bestFit="1" customWidth="1"/>
    <col min="12802" max="12802" width="18.6640625" style="41" customWidth="1"/>
    <col min="12803" max="12803" width="2.44140625" style="41" bestFit="1" customWidth="1"/>
    <col min="12804" max="12804" width="20.6640625" style="41" customWidth="1"/>
    <col min="12805" max="13051" width="9.109375" style="41"/>
    <col min="13052" max="13052" width="12.6640625" style="41" customWidth="1"/>
    <col min="13053" max="13053" width="15.6640625" style="41" customWidth="1"/>
    <col min="13054" max="13054" width="2.109375" style="41" customWidth="1"/>
    <col min="13055" max="13055" width="15.6640625" style="41" customWidth="1"/>
    <col min="13056" max="13056" width="18.6640625" style="41" customWidth="1"/>
    <col min="13057" max="13057" width="2.109375" style="41" bestFit="1" customWidth="1"/>
    <col min="13058" max="13058" width="18.6640625" style="41" customWidth="1"/>
    <col min="13059" max="13059" width="2.44140625" style="41" bestFit="1" customWidth="1"/>
    <col min="13060" max="13060" width="20.6640625" style="41" customWidth="1"/>
    <col min="13061" max="13307" width="9.109375" style="41"/>
    <col min="13308" max="13308" width="12.6640625" style="41" customWidth="1"/>
    <col min="13309" max="13309" width="15.6640625" style="41" customWidth="1"/>
    <col min="13310" max="13310" width="2.109375" style="41" customWidth="1"/>
    <col min="13311" max="13311" width="15.6640625" style="41" customWidth="1"/>
    <col min="13312" max="13312" width="18.6640625" style="41" customWidth="1"/>
    <col min="13313" max="13313" width="2.109375" style="41" bestFit="1" customWidth="1"/>
    <col min="13314" max="13314" width="18.6640625" style="41" customWidth="1"/>
    <col min="13315" max="13315" width="2.44140625" style="41" bestFit="1" customWidth="1"/>
    <col min="13316" max="13316" width="20.6640625" style="41" customWidth="1"/>
    <col min="13317" max="13563" width="9.109375" style="41"/>
    <col min="13564" max="13564" width="12.6640625" style="41" customWidth="1"/>
    <col min="13565" max="13565" width="15.6640625" style="41" customWidth="1"/>
    <col min="13566" max="13566" width="2.109375" style="41" customWidth="1"/>
    <col min="13567" max="13567" width="15.6640625" style="41" customWidth="1"/>
    <col min="13568" max="13568" width="18.6640625" style="41" customWidth="1"/>
    <col min="13569" max="13569" width="2.109375" style="41" bestFit="1" customWidth="1"/>
    <col min="13570" max="13570" width="18.6640625" style="41" customWidth="1"/>
    <col min="13571" max="13571" width="2.44140625" style="41" bestFit="1" customWidth="1"/>
    <col min="13572" max="13572" width="20.6640625" style="41" customWidth="1"/>
    <col min="13573" max="13819" width="9.109375" style="41"/>
    <col min="13820" max="13820" width="12.6640625" style="41" customWidth="1"/>
    <col min="13821" max="13821" width="15.6640625" style="41" customWidth="1"/>
    <col min="13822" max="13822" width="2.109375" style="41" customWidth="1"/>
    <col min="13823" max="13823" width="15.6640625" style="41" customWidth="1"/>
    <col min="13824" max="13824" width="18.6640625" style="41" customWidth="1"/>
    <col min="13825" max="13825" width="2.109375" style="41" bestFit="1" customWidth="1"/>
    <col min="13826" max="13826" width="18.6640625" style="41" customWidth="1"/>
    <col min="13827" max="13827" width="2.44140625" style="41" bestFit="1" customWidth="1"/>
    <col min="13828" max="13828" width="20.6640625" style="41" customWidth="1"/>
    <col min="13829" max="14075" width="9.109375" style="41"/>
    <col min="14076" max="14076" width="12.6640625" style="41" customWidth="1"/>
    <col min="14077" max="14077" width="15.6640625" style="41" customWidth="1"/>
    <col min="14078" max="14078" width="2.109375" style="41" customWidth="1"/>
    <col min="14079" max="14079" width="15.6640625" style="41" customWidth="1"/>
    <col min="14080" max="14080" width="18.6640625" style="41" customWidth="1"/>
    <col min="14081" max="14081" width="2.109375" style="41" bestFit="1" customWidth="1"/>
    <col min="14082" max="14082" width="18.6640625" style="41" customWidth="1"/>
    <col min="14083" max="14083" width="2.44140625" style="41" bestFit="1" customWidth="1"/>
    <col min="14084" max="14084" width="20.6640625" style="41" customWidth="1"/>
    <col min="14085" max="14331" width="9.109375" style="41"/>
    <col min="14332" max="14332" width="12.6640625" style="41" customWidth="1"/>
    <col min="14333" max="14333" width="15.6640625" style="41" customWidth="1"/>
    <col min="14334" max="14334" width="2.109375" style="41" customWidth="1"/>
    <col min="14335" max="14335" width="15.6640625" style="41" customWidth="1"/>
    <col min="14336" max="14336" width="18.6640625" style="41" customWidth="1"/>
    <col min="14337" max="14337" width="2.109375" style="41" bestFit="1" customWidth="1"/>
    <col min="14338" max="14338" width="18.6640625" style="41" customWidth="1"/>
    <col min="14339" max="14339" width="2.44140625" style="41" bestFit="1" customWidth="1"/>
    <col min="14340" max="14340" width="20.6640625" style="41" customWidth="1"/>
    <col min="14341" max="14587" width="9.109375" style="41"/>
    <col min="14588" max="14588" width="12.6640625" style="41" customWidth="1"/>
    <col min="14589" max="14589" width="15.6640625" style="41" customWidth="1"/>
    <col min="14590" max="14590" width="2.109375" style="41" customWidth="1"/>
    <col min="14591" max="14591" width="15.6640625" style="41" customWidth="1"/>
    <col min="14592" max="14592" width="18.6640625" style="41" customWidth="1"/>
    <col min="14593" max="14593" width="2.109375" style="41" bestFit="1" customWidth="1"/>
    <col min="14594" max="14594" width="18.6640625" style="41" customWidth="1"/>
    <col min="14595" max="14595" width="2.44140625" style="41" bestFit="1" customWidth="1"/>
    <col min="14596" max="14596" width="20.6640625" style="41" customWidth="1"/>
    <col min="14597" max="14843" width="9.109375" style="41"/>
    <col min="14844" max="14844" width="12.6640625" style="41" customWidth="1"/>
    <col min="14845" max="14845" width="15.6640625" style="41" customWidth="1"/>
    <col min="14846" max="14846" width="2.109375" style="41" customWidth="1"/>
    <col min="14847" max="14847" width="15.6640625" style="41" customWidth="1"/>
    <col min="14848" max="14848" width="18.6640625" style="41" customWidth="1"/>
    <col min="14849" max="14849" width="2.109375" style="41" bestFit="1" customWidth="1"/>
    <col min="14850" max="14850" width="18.6640625" style="41" customWidth="1"/>
    <col min="14851" max="14851" width="2.44140625" style="41" bestFit="1" customWidth="1"/>
    <col min="14852" max="14852" width="20.6640625" style="41" customWidth="1"/>
    <col min="14853" max="15099" width="9.109375" style="41"/>
    <col min="15100" max="15100" width="12.6640625" style="41" customWidth="1"/>
    <col min="15101" max="15101" width="15.6640625" style="41" customWidth="1"/>
    <col min="15102" max="15102" width="2.109375" style="41" customWidth="1"/>
    <col min="15103" max="15103" width="15.6640625" style="41" customWidth="1"/>
    <col min="15104" max="15104" width="18.6640625" style="41" customWidth="1"/>
    <col min="15105" max="15105" width="2.109375" style="41" bestFit="1" customWidth="1"/>
    <col min="15106" max="15106" width="18.6640625" style="41" customWidth="1"/>
    <col min="15107" max="15107" width="2.44140625" style="41" bestFit="1" customWidth="1"/>
    <col min="15108" max="15108" width="20.6640625" style="41" customWidth="1"/>
    <col min="15109" max="15355" width="9.109375" style="41"/>
    <col min="15356" max="15356" width="12.6640625" style="41" customWidth="1"/>
    <col min="15357" max="15357" width="15.6640625" style="41" customWidth="1"/>
    <col min="15358" max="15358" width="2.109375" style="41" customWidth="1"/>
    <col min="15359" max="15359" width="15.6640625" style="41" customWidth="1"/>
    <col min="15360" max="15360" width="18.6640625" style="41" customWidth="1"/>
    <col min="15361" max="15361" width="2.109375" style="41" bestFit="1" customWidth="1"/>
    <col min="15362" max="15362" width="18.6640625" style="41" customWidth="1"/>
    <col min="15363" max="15363" width="2.44140625" style="41" bestFit="1" customWidth="1"/>
    <col min="15364" max="15364" width="20.6640625" style="41" customWidth="1"/>
    <col min="15365" max="15611" width="9.109375" style="41"/>
    <col min="15612" max="15612" width="12.6640625" style="41" customWidth="1"/>
    <col min="15613" max="15613" width="15.6640625" style="41" customWidth="1"/>
    <col min="15614" max="15614" width="2.109375" style="41" customWidth="1"/>
    <col min="15615" max="15615" width="15.6640625" style="41" customWidth="1"/>
    <col min="15616" max="15616" width="18.6640625" style="41" customWidth="1"/>
    <col min="15617" max="15617" width="2.109375" style="41" bestFit="1" customWidth="1"/>
    <col min="15618" max="15618" width="18.6640625" style="41" customWidth="1"/>
    <col min="15619" max="15619" width="2.44140625" style="41" bestFit="1" customWidth="1"/>
    <col min="15620" max="15620" width="20.6640625" style="41" customWidth="1"/>
    <col min="15621" max="15867" width="9.109375" style="41"/>
    <col min="15868" max="15868" width="12.6640625" style="41" customWidth="1"/>
    <col min="15869" max="15869" width="15.6640625" style="41" customWidth="1"/>
    <col min="15870" max="15870" width="2.109375" style="41" customWidth="1"/>
    <col min="15871" max="15871" width="15.6640625" style="41" customWidth="1"/>
    <col min="15872" max="15872" width="18.6640625" style="41" customWidth="1"/>
    <col min="15873" max="15873" width="2.109375" style="41" bestFit="1" customWidth="1"/>
    <col min="15874" max="15874" width="18.6640625" style="41" customWidth="1"/>
    <col min="15875" max="15875" width="2.44140625" style="41" bestFit="1" customWidth="1"/>
    <col min="15876" max="15876" width="20.6640625" style="41" customWidth="1"/>
    <col min="15877" max="16123" width="9.109375" style="41"/>
    <col min="16124" max="16124" width="12.6640625" style="41" customWidth="1"/>
    <col min="16125" max="16125" width="15.6640625" style="41" customWidth="1"/>
    <col min="16126" max="16126" width="2.109375" style="41" customWidth="1"/>
    <col min="16127" max="16127" width="15.6640625" style="41" customWidth="1"/>
    <col min="16128" max="16128" width="18.6640625" style="41" customWidth="1"/>
    <col min="16129" max="16129" width="2.109375" style="41" bestFit="1" customWidth="1"/>
    <col min="16130" max="16130" width="18.6640625" style="41" customWidth="1"/>
    <col min="16131" max="16131" width="2.44140625" style="41" bestFit="1" customWidth="1"/>
    <col min="16132" max="16132" width="20.6640625" style="41" customWidth="1"/>
    <col min="16133" max="16376" width="9.109375" style="41"/>
    <col min="16377" max="16383" width="8.88671875" style="41" customWidth="1"/>
    <col min="16384" max="16384" width="8.88671875" style="41"/>
  </cols>
  <sheetData>
    <row r="1" spans="2:5" ht="17.399999999999999" x14ac:dyDescent="0.3">
      <c r="B1" s="204" t="s">
        <v>98</v>
      </c>
      <c r="C1" s="204"/>
      <c r="D1" s="204"/>
      <c r="E1" s="204"/>
    </row>
    <row r="2" spans="2:5" ht="17.399999999999999" x14ac:dyDescent="0.3">
      <c r="B2" s="204"/>
      <c r="C2" s="204"/>
      <c r="D2" s="204"/>
      <c r="E2" s="204"/>
    </row>
    <row r="3" spans="2:5" ht="16.2" x14ac:dyDescent="0.3">
      <c r="B3" s="89"/>
      <c r="C3" s="126"/>
      <c r="D3" s="123" t="s">
        <v>78</v>
      </c>
      <c r="E3" s="184" t="s">
        <v>42</v>
      </c>
    </row>
    <row r="4" spans="2:5" ht="16.2" x14ac:dyDescent="0.3">
      <c r="B4" s="90" t="s">
        <v>43</v>
      </c>
      <c r="C4" s="127" t="s">
        <v>116</v>
      </c>
      <c r="D4" s="124" t="s">
        <v>47</v>
      </c>
      <c r="E4" s="108" t="s">
        <v>47</v>
      </c>
    </row>
    <row r="5" spans="2:5" ht="16.2" x14ac:dyDescent="0.3">
      <c r="B5" s="91" t="s">
        <v>48</v>
      </c>
      <c r="C5" s="128" t="s">
        <v>117</v>
      </c>
      <c r="D5" s="125" t="s">
        <v>77</v>
      </c>
      <c r="E5" s="135" t="s">
        <v>51</v>
      </c>
    </row>
    <row r="6" spans="2:5" ht="15.6" customHeight="1" x14ac:dyDescent="0.25">
      <c r="B6" s="39" t="s">
        <v>53</v>
      </c>
      <c r="C6" s="87" t="s">
        <v>75</v>
      </c>
      <c r="D6" s="130">
        <v>13603</v>
      </c>
      <c r="E6" s="185" t="s">
        <v>75</v>
      </c>
    </row>
    <row r="7" spans="2:5" ht="15.6" customHeight="1" x14ac:dyDescent="0.25">
      <c r="B7" s="39" t="s">
        <v>54</v>
      </c>
      <c r="C7" s="87" t="s">
        <v>75</v>
      </c>
      <c r="D7" s="130">
        <v>14353</v>
      </c>
      <c r="E7" s="87" t="s">
        <v>75</v>
      </c>
    </row>
    <row r="8" spans="2:5" ht="15.6" customHeight="1" x14ac:dyDescent="0.25">
      <c r="B8" s="39" t="s">
        <v>55</v>
      </c>
      <c r="C8" s="87" t="s">
        <v>75</v>
      </c>
      <c r="D8" s="130">
        <v>15170</v>
      </c>
      <c r="E8" s="87" t="s">
        <v>75</v>
      </c>
    </row>
    <row r="9" spans="2:5" ht="15.6" customHeight="1" x14ac:dyDescent="0.25">
      <c r="B9" s="39" t="s">
        <v>56</v>
      </c>
      <c r="C9" s="87" t="s">
        <v>75</v>
      </c>
      <c r="D9" s="130">
        <v>16523</v>
      </c>
      <c r="E9" s="87" t="s">
        <v>75</v>
      </c>
    </row>
    <row r="10" spans="2:5" ht="15.6" customHeight="1" x14ac:dyDescent="0.25">
      <c r="B10" s="39" t="s">
        <v>57</v>
      </c>
      <c r="C10" s="87" t="s">
        <v>75</v>
      </c>
      <c r="D10" s="130">
        <v>17384</v>
      </c>
      <c r="E10" s="87" t="s">
        <v>75</v>
      </c>
    </row>
    <row r="11" spans="2:5" ht="15.6" customHeight="1" x14ac:dyDescent="0.25">
      <c r="B11" s="39" t="s">
        <v>2</v>
      </c>
      <c r="C11" s="87" t="s">
        <v>75</v>
      </c>
      <c r="D11" s="130">
        <v>20143</v>
      </c>
      <c r="E11" s="87">
        <v>19828</v>
      </c>
    </row>
    <row r="12" spans="2:5" ht="15.6" customHeight="1" x14ac:dyDescent="0.25">
      <c r="B12" s="39" t="s">
        <v>3</v>
      </c>
      <c r="C12" s="87" t="s">
        <v>75</v>
      </c>
      <c r="D12" s="130">
        <v>21595</v>
      </c>
      <c r="E12" s="87">
        <v>21053</v>
      </c>
    </row>
    <row r="13" spans="2:5" ht="15.6" customHeight="1" x14ac:dyDescent="0.25">
      <c r="B13" s="39" t="s">
        <v>4</v>
      </c>
      <c r="C13" s="87" t="s">
        <v>75</v>
      </c>
      <c r="D13" s="130">
        <v>23201</v>
      </c>
      <c r="E13" s="88">
        <v>22916</v>
      </c>
    </row>
    <row r="14" spans="2:5" ht="15.6" customHeight="1" x14ac:dyDescent="0.25">
      <c r="B14" s="39" t="s">
        <v>5</v>
      </c>
      <c r="C14" s="87" t="s">
        <v>75</v>
      </c>
      <c r="D14" s="130">
        <v>24727</v>
      </c>
      <c r="E14" s="88">
        <v>24404</v>
      </c>
    </row>
    <row r="15" spans="2:5" ht="15.6" customHeight="1" x14ac:dyDescent="0.25">
      <c r="B15" s="39" t="s">
        <v>6</v>
      </c>
      <c r="C15" s="87" t="s">
        <v>75</v>
      </c>
      <c r="D15" s="130">
        <v>25623</v>
      </c>
      <c r="E15" s="88">
        <v>25239</v>
      </c>
    </row>
    <row r="16" spans="2:5" ht="15.6" customHeight="1" x14ac:dyDescent="0.25">
      <c r="B16" s="39" t="s">
        <v>7</v>
      </c>
      <c r="C16" s="87" t="s">
        <v>75</v>
      </c>
      <c r="D16" s="130">
        <v>27217</v>
      </c>
      <c r="E16" s="88">
        <v>27051</v>
      </c>
    </row>
    <row r="17" spans="2:5" ht="15.6" customHeight="1" x14ac:dyDescent="0.25">
      <c r="B17" s="39" t="s">
        <v>8</v>
      </c>
      <c r="C17" s="87" t="s">
        <v>75</v>
      </c>
      <c r="D17" s="130">
        <v>28301</v>
      </c>
      <c r="E17" s="88">
        <v>28197</v>
      </c>
    </row>
    <row r="18" spans="2:5" ht="15.6" customHeight="1" x14ac:dyDescent="0.25">
      <c r="B18" s="39" t="s">
        <v>9</v>
      </c>
      <c r="C18" s="87" t="s">
        <v>75</v>
      </c>
      <c r="D18" s="130">
        <v>28068</v>
      </c>
      <c r="E18" s="88">
        <v>28943</v>
      </c>
    </row>
    <row r="19" spans="2:5" ht="15.6" customHeight="1" x14ac:dyDescent="0.25">
      <c r="B19" s="39" t="s">
        <v>10</v>
      </c>
      <c r="C19" s="87" t="s">
        <v>75</v>
      </c>
      <c r="D19" s="130">
        <v>29224</v>
      </c>
      <c r="E19" s="88">
        <v>29403</v>
      </c>
    </row>
    <row r="20" spans="2:5" ht="15.6" customHeight="1" x14ac:dyDescent="0.25">
      <c r="B20" s="39" t="s">
        <v>11</v>
      </c>
      <c r="C20" s="87" t="s">
        <v>75</v>
      </c>
      <c r="D20" s="130">
        <v>29566</v>
      </c>
      <c r="E20" s="88">
        <v>30190</v>
      </c>
    </row>
    <row r="21" spans="2:5" ht="15.6" customHeight="1" x14ac:dyDescent="0.25">
      <c r="B21" s="39" t="s">
        <v>12</v>
      </c>
      <c r="C21" s="87" t="s">
        <v>75</v>
      </c>
      <c r="D21" s="130">
        <v>30279</v>
      </c>
      <c r="E21" s="88">
        <v>30457</v>
      </c>
    </row>
    <row r="22" spans="2:5" ht="15.6" customHeight="1" x14ac:dyDescent="0.25">
      <c r="B22" s="39" t="s">
        <v>13</v>
      </c>
      <c r="C22" s="87" t="s">
        <v>75</v>
      </c>
      <c r="D22" s="130">
        <v>31622</v>
      </c>
      <c r="E22" s="88">
        <v>31749</v>
      </c>
    </row>
    <row r="23" spans="2:5" ht="15.6" customHeight="1" x14ac:dyDescent="0.25">
      <c r="B23" s="39" t="s">
        <v>14</v>
      </c>
      <c r="C23" s="87" t="s">
        <v>75</v>
      </c>
      <c r="D23" s="130">
        <v>32830</v>
      </c>
      <c r="E23" s="88">
        <v>32668</v>
      </c>
    </row>
    <row r="24" spans="2:5" ht="15.6" customHeight="1" x14ac:dyDescent="0.25">
      <c r="B24" s="39" t="s">
        <v>15</v>
      </c>
      <c r="C24" s="87" t="s">
        <v>75</v>
      </c>
      <c r="D24" s="130">
        <v>33697</v>
      </c>
      <c r="E24" s="88">
        <v>33547</v>
      </c>
    </row>
    <row r="25" spans="2:5" ht="15.6" customHeight="1" x14ac:dyDescent="0.25">
      <c r="B25" s="39" t="s">
        <v>16</v>
      </c>
      <c r="C25" s="87" t="s">
        <v>75</v>
      </c>
      <c r="D25" s="130">
        <v>34946</v>
      </c>
      <c r="E25" s="88">
        <v>34587</v>
      </c>
    </row>
    <row r="26" spans="2:5" ht="15.6" customHeight="1" x14ac:dyDescent="0.25">
      <c r="B26" s="39" t="s">
        <v>17</v>
      </c>
      <c r="C26" s="87" t="s">
        <v>75</v>
      </c>
      <c r="D26" s="130">
        <v>36081</v>
      </c>
      <c r="E26" s="88">
        <v>35869</v>
      </c>
    </row>
    <row r="27" spans="2:5" ht="15.6" customHeight="1" x14ac:dyDescent="0.25">
      <c r="B27" s="39" t="s">
        <v>18</v>
      </c>
      <c r="C27" s="87" t="s">
        <v>75</v>
      </c>
      <c r="D27" s="130">
        <v>37938</v>
      </c>
      <c r="E27" s="88">
        <v>37447</v>
      </c>
    </row>
    <row r="28" spans="2:5" ht="15.6" customHeight="1" x14ac:dyDescent="0.25">
      <c r="B28" s="39" t="s">
        <v>19</v>
      </c>
      <c r="C28" s="87" t="s">
        <v>75</v>
      </c>
      <c r="D28" s="130">
        <v>39923</v>
      </c>
      <c r="E28" s="88">
        <v>38573</v>
      </c>
    </row>
    <row r="29" spans="2:5" ht="15.6" customHeight="1" x14ac:dyDescent="0.25">
      <c r="B29" s="39" t="s">
        <v>20</v>
      </c>
      <c r="C29" s="87" t="s">
        <v>75</v>
      </c>
      <c r="D29" s="130">
        <v>40124</v>
      </c>
      <c r="E29" s="88">
        <v>39551</v>
      </c>
    </row>
    <row r="30" spans="2:5" ht="15.6" customHeight="1" x14ac:dyDescent="0.25">
      <c r="B30" s="39" t="s">
        <v>21</v>
      </c>
      <c r="C30" s="87" t="s">
        <v>75</v>
      </c>
      <c r="D30" s="130">
        <v>41162</v>
      </c>
      <c r="E30" s="88">
        <v>40659</v>
      </c>
    </row>
    <row r="31" spans="2:5" ht="15.6" customHeight="1" x14ac:dyDescent="0.25">
      <c r="B31" s="39" t="s">
        <v>22</v>
      </c>
      <c r="C31" s="87" t="s">
        <v>75</v>
      </c>
      <c r="D31" s="130">
        <v>42189</v>
      </c>
      <c r="E31" s="88">
        <v>41391</v>
      </c>
    </row>
    <row r="32" spans="2:5" ht="15.6" customHeight="1" x14ac:dyDescent="0.25">
      <c r="B32" s="39" t="s">
        <v>23</v>
      </c>
      <c r="C32" s="87" t="s">
        <v>75</v>
      </c>
      <c r="D32" s="130">
        <v>43011</v>
      </c>
      <c r="E32" s="88">
        <v>42437</v>
      </c>
    </row>
    <row r="33" spans="1:5" ht="15.6" customHeight="1" x14ac:dyDescent="0.25">
      <c r="A33" s="82">
        <v>1</v>
      </c>
      <c r="B33" s="39" t="s">
        <v>24</v>
      </c>
      <c r="C33" s="132">
        <v>26975</v>
      </c>
      <c r="D33" s="130">
        <v>44336</v>
      </c>
      <c r="E33" s="88">
        <v>43691</v>
      </c>
    </row>
    <row r="34" spans="1:5" ht="15.6" customHeight="1" x14ac:dyDescent="0.25">
      <c r="B34" s="39" t="s">
        <v>25</v>
      </c>
      <c r="C34" s="132">
        <v>27869</v>
      </c>
      <c r="D34" s="130">
        <v>45758</v>
      </c>
      <c r="E34" s="88">
        <v>45179</v>
      </c>
    </row>
    <row r="35" spans="1:5" ht="15.6" customHeight="1" x14ac:dyDescent="0.25">
      <c r="B35" s="39" t="s">
        <v>26</v>
      </c>
      <c r="C35" s="132">
        <v>28943</v>
      </c>
      <c r="D35" s="130">
        <v>47421</v>
      </c>
      <c r="E35" s="88">
        <v>47004</v>
      </c>
    </row>
    <row r="36" spans="1:5" ht="15.6" customHeight="1" x14ac:dyDescent="0.25">
      <c r="B36" s="39" t="s">
        <v>27</v>
      </c>
      <c r="C36" s="132">
        <v>28943</v>
      </c>
      <c r="D36" s="130">
        <v>47508</v>
      </c>
      <c r="E36" s="88">
        <v>48172</v>
      </c>
    </row>
    <row r="37" spans="1:5" ht="15.6" customHeight="1" x14ac:dyDescent="0.25">
      <c r="B37" s="39" t="s">
        <v>28</v>
      </c>
      <c r="C37" s="132">
        <v>28943</v>
      </c>
      <c r="D37" s="130">
        <v>47050</v>
      </c>
      <c r="E37" s="88">
        <v>48725</v>
      </c>
    </row>
    <row r="38" spans="1:5" ht="15.6" customHeight="1" x14ac:dyDescent="0.25">
      <c r="B38" s="39" t="s">
        <v>29</v>
      </c>
      <c r="C38" s="132">
        <v>28943</v>
      </c>
      <c r="D38" s="130">
        <v>47428</v>
      </c>
      <c r="E38" s="88">
        <v>49007</v>
      </c>
    </row>
    <row r="39" spans="1:5" ht="15.6" customHeight="1" x14ac:dyDescent="0.25">
      <c r="B39" s="39" t="s">
        <v>30</v>
      </c>
      <c r="C39" s="132">
        <v>29523</v>
      </c>
      <c r="D39" s="130">
        <v>48375</v>
      </c>
      <c r="E39" s="88">
        <v>49319</v>
      </c>
    </row>
    <row r="40" spans="1:5" ht="15.6" customHeight="1" x14ac:dyDescent="0.25">
      <c r="B40" s="39" t="s">
        <v>31</v>
      </c>
      <c r="C40" s="132">
        <v>29523</v>
      </c>
      <c r="D40" s="130">
        <v>48430</v>
      </c>
      <c r="E40" s="88">
        <v>48858</v>
      </c>
    </row>
    <row r="41" spans="1:5" ht="15.6" customHeight="1" x14ac:dyDescent="0.25">
      <c r="B41" s="39" t="s">
        <v>32</v>
      </c>
      <c r="C41" s="132">
        <v>29523</v>
      </c>
      <c r="D41" s="130">
        <v>48561</v>
      </c>
      <c r="E41" s="88">
        <v>48892</v>
      </c>
    </row>
    <row r="42" spans="1:5" ht="15.6" customHeight="1" x14ac:dyDescent="0.25">
      <c r="B42" s="39" t="s">
        <v>33</v>
      </c>
      <c r="C42" s="132">
        <v>29523</v>
      </c>
      <c r="D42" s="130">
        <v>48769</v>
      </c>
      <c r="E42" s="88">
        <v>49796</v>
      </c>
    </row>
    <row r="43" spans="1:5" ht="15.6" customHeight="1" x14ac:dyDescent="0.25">
      <c r="B43" s="39" t="s">
        <v>34</v>
      </c>
      <c r="C43" s="132">
        <v>30113</v>
      </c>
      <c r="D43" s="130">
        <v>50050</v>
      </c>
      <c r="E43" s="88">
        <v>51495</v>
      </c>
    </row>
    <row r="44" spans="1:5" ht="15.6" customHeight="1" x14ac:dyDescent="0.25">
      <c r="B44" s="39" t="s">
        <v>35</v>
      </c>
      <c r="C44" s="132">
        <v>30113</v>
      </c>
      <c r="D44" s="130">
        <v>50182</v>
      </c>
      <c r="E44" s="88">
        <v>51966</v>
      </c>
    </row>
    <row r="45" spans="1:5" ht="15.6" customHeight="1" x14ac:dyDescent="0.25">
      <c r="B45" s="39" t="s">
        <v>36</v>
      </c>
      <c r="C45" s="132">
        <v>32000</v>
      </c>
      <c r="D45" s="130">
        <v>50882</v>
      </c>
      <c r="E45" s="88">
        <v>52152</v>
      </c>
    </row>
    <row r="46" spans="1:5" ht="15.6" customHeight="1" x14ac:dyDescent="0.25">
      <c r="B46" s="39" t="s">
        <v>37</v>
      </c>
      <c r="C46" s="132">
        <v>35000</v>
      </c>
      <c r="D46" s="130">
        <v>53329</v>
      </c>
      <c r="E46" s="88">
        <v>52830</v>
      </c>
    </row>
    <row r="47" spans="1:5" ht="15.6" customHeight="1" x14ac:dyDescent="0.25">
      <c r="A47" s="82">
        <v>2</v>
      </c>
      <c r="B47" s="39" t="s">
        <v>38</v>
      </c>
      <c r="C47" s="132">
        <v>35000</v>
      </c>
      <c r="D47" s="130">
        <v>53185</v>
      </c>
      <c r="E47" s="88">
        <v>52830</v>
      </c>
    </row>
    <row r="48" spans="1:5" ht="15.6" customHeight="1" x14ac:dyDescent="0.25">
      <c r="B48" s="39" t="s">
        <v>39</v>
      </c>
      <c r="C48" s="132">
        <v>36000</v>
      </c>
      <c r="D48" s="130">
        <v>54814</v>
      </c>
      <c r="E48" s="88">
        <v>53426</v>
      </c>
    </row>
    <row r="49" spans="1:5" ht="15.6" customHeight="1" x14ac:dyDescent="0.25">
      <c r="B49" s="129" t="s">
        <v>69</v>
      </c>
      <c r="C49" s="133">
        <v>40000</v>
      </c>
      <c r="D49" s="131"/>
      <c r="E49" s="186">
        <v>55897.801112363646</v>
      </c>
    </row>
    <row r="50" spans="1:5" ht="15.6" customHeight="1" x14ac:dyDescent="0.25">
      <c r="B50" s="93"/>
      <c r="C50" s="93"/>
      <c r="D50" s="15"/>
      <c r="E50" s="15"/>
    </row>
    <row r="51" spans="1:5" ht="15.6" customHeight="1" x14ac:dyDescent="0.25">
      <c r="A51" s="110" t="s">
        <v>58</v>
      </c>
      <c r="B51" s="16" t="s">
        <v>76</v>
      </c>
      <c r="C51" s="16"/>
      <c r="D51" s="16"/>
      <c r="E51" s="16"/>
    </row>
    <row r="52" spans="1:5" ht="15.6" customHeight="1" x14ac:dyDescent="0.25">
      <c r="A52" s="82">
        <v>1</v>
      </c>
      <c r="B52" s="16" t="s">
        <v>173</v>
      </c>
      <c r="C52" s="16"/>
      <c r="D52" s="16"/>
      <c r="E52" s="16"/>
    </row>
    <row r="53" spans="1:5" ht="15.6" customHeight="1" x14ac:dyDescent="0.25">
      <c r="B53" s="16" t="s">
        <v>109</v>
      </c>
      <c r="C53" s="16"/>
      <c r="D53" s="16"/>
      <c r="E53" s="16"/>
    </row>
    <row r="54" spans="1:5" ht="15.6" customHeight="1" x14ac:dyDescent="0.25">
      <c r="A54" s="82">
        <v>2</v>
      </c>
      <c r="B54" s="65" t="s">
        <v>110</v>
      </c>
      <c r="C54" s="65"/>
      <c r="D54" s="42"/>
      <c r="E54" s="42"/>
    </row>
    <row r="55" spans="1:5" ht="15.6" customHeight="1" x14ac:dyDescent="0.25">
      <c r="B55" s="41" t="s">
        <v>111</v>
      </c>
      <c r="D55" s="42"/>
      <c r="E55" s="42"/>
    </row>
    <row r="56" spans="1:5" ht="15.6" customHeight="1" x14ac:dyDescent="0.25">
      <c r="B56" s="41" t="s">
        <v>112</v>
      </c>
      <c r="D56" s="42"/>
      <c r="E56" s="42"/>
    </row>
    <row r="57" spans="1:5" ht="15.6" customHeight="1" x14ac:dyDescent="0.25">
      <c r="D57" s="42"/>
      <c r="E57" s="42"/>
    </row>
    <row r="58" spans="1:5" ht="15.6" customHeight="1" x14ac:dyDescent="0.25">
      <c r="B58" s="41" t="s">
        <v>118</v>
      </c>
      <c r="D58" s="42"/>
      <c r="E58" s="42"/>
    </row>
    <row r="59" spans="1:5" ht="15.6" customHeight="1" x14ac:dyDescent="0.25">
      <c r="B59" s="41" t="s">
        <v>119</v>
      </c>
      <c r="D59" s="42"/>
      <c r="E59" s="42"/>
    </row>
    <row r="60" spans="1:5" ht="15.6" customHeight="1" x14ac:dyDescent="0.25">
      <c r="D60" s="42"/>
      <c r="E60" s="42"/>
    </row>
    <row r="61" spans="1:5" s="11" customFormat="1" ht="15.6" customHeight="1" x14ac:dyDescent="0.25">
      <c r="A61" s="82"/>
      <c r="B61" s="41" t="s">
        <v>204</v>
      </c>
      <c r="C61" s="41"/>
      <c r="D61" s="15"/>
      <c r="E61" s="15"/>
    </row>
    <row r="62" spans="1:5" s="11" customFormat="1" ht="15.6" customHeight="1" x14ac:dyDescent="0.25">
      <c r="A62" s="82"/>
      <c r="B62" s="17"/>
      <c r="C62" s="17"/>
      <c r="D62" s="15"/>
      <c r="E62" s="15"/>
    </row>
    <row r="63" spans="1:5" s="11" customFormat="1" x14ac:dyDescent="0.25">
      <c r="A63" s="82"/>
      <c r="B63" s="15"/>
      <c r="C63" s="15"/>
      <c r="D63" s="15"/>
      <c r="E63" s="15"/>
    </row>
  </sheetData>
  <mergeCells count="2">
    <mergeCell ref="B1:E1"/>
    <mergeCell ref="B2:E2"/>
  </mergeCells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D1EB-0C86-4AD1-902E-A08E81AB9321}">
  <sheetPr codeName="Sheet8">
    <tabColor rgb="FF7030A0"/>
  </sheetPr>
  <dimension ref="A1:F76"/>
  <sheetViews>
    <sheetView showGridLines="0" zoomScaleNormal="100" zoomScaleSheetLayoutView="100" workbookViewId="0"/>
  </sheetViews>
  <sheetFormatPr defaultRowHeight="15.6" x14ac:dyDescent="0.25"/>
  <cols>
    <col min="1" max="1" width="1.6640625" style="50" bestFit="1" customWidth="1"/>
    <col min="2" max="2" width="15.6640625" style="1" customWidth="1"/>
    <col min="3" max="3" width="22.88671875" style="1" customWidth="1"/>
    <col min="4" max="4" width="23.5546875" style="1" customWidth="1"/>
    <col min="5" max="5" width="22.88671875" style="1" customWidth="1"/>
    <col min="6" max="255" width="8.88671875" style="1"/>
    <col min="256" max="256" width="15.6640625" style="1" customWidth="1"/>
    <col min="257" max="258" width="20.6640625" style="1" customWidth="1"/>
    <col min="259" max="259" width="2.33203125" style="1" customWidth="1"/>
    <col min="260" max="260" width="20.6640625" style="1" customWidth="1"/>
    <col min="261" max="261" width="2.33203125" style="1" customWidth="1"/>
    <col min="262" max="511" width="8.88671875" style="1"/>
    <col min="512" max="512" width="15.6640625" style="1" customWidth="1"/>
    <col min="513" max="514" width="20.6640625" style="1" customWidth="1"/>
    <col min="515" max="515" width="2.33203125" style="1" customWidth="1"/>
    <col min="516" max="516" width="20.6640625" style="1" customWidth="1"/>
    <col min="517" max="517" width="2.33203125" style="1" customWidth="1"/>
    <col min="518" max="767" width="8.88671875" style="1"/>
    <col min="768" max="768" width="15.6640625" style="1" customWidth="1"/>
    <col min="769" max="770" width="20.6640625" style="1" customWidth="1"/>
    <col min="771" max="771" width="2.33203125" style="1" customWidth="1"/>
    <col min="772" max="772" width="20.6640625" style="1" customWidth="1"/>
    <col min="773" max="773" width="2.33203125" style="1" customWidth="1"/>
    <col min="774" max="1023" width="8.88671875" style="1"/>
    <col min="1024" max="1024" width="15.6640625" style="1" customWidth="1"/>
    <col min="1025" max="1026" width="20.6640625" style="1" customWidth="1"/>
    <col min="1027" max="1027" width="2.33203125" style="1" customWidth="1"/>
    <col min="1028" max="1028" width="20.6640625" style="1" customWidth="1"/>
    <col min="1029" max="1029" width="2.33203125" style="1" customWidth="1"/>
    <col min="1030" max="1279" width="8.88671875" style="1"/>
    <col min="1280" max="1280" width="15.6640625" style="1" customWidth="1"/>
    <col min="1281" max="1282" width="20.6640625" style="1" customWidth="1"/>
    <col min="1283" max="1283" width="2.33203125" style="1" customWidth="1"/>
    <col min="1284" max="1284" width="20.6640625" style="1" customWidth="1"/>
    <col min="1285" max="1285" width="2.33203125" style="1" customWidth="1"/>
    <col min="1286" max="1535" width="8.88671875" style="1"/>
    <col min="1536" max="1536" width="15.6640625" style="1" customWidth="1"/>
    <col min="1537" max="1538" width="20.6640625" style="1" customWidth="1"/>
    <col min="1539" max="1539" width="2.33203125" style="1" customWidth="1"/>
    <col min="1540" max="1540" width="20.6640625" style="1" customWidth="1"/>
    <col min="1541" max="1541" width="2.33203125" style="1" customWidth="1"/>
    <col min="1542" max="1791" width="8.88671875" style="1"/>
    <col min="1792" max="1792" width="15.6640625" style="1" customWidth="1"/>
    <col min="1793" max="1794" width="20.6640625" style="1" customWidth="1"/>
    <col min="1795" max="1795" width="2.33203125" style="1" customWidth="1"/>
    <col min="1796" max="1796" width="20.6640625" style="1" customWidth="1"/>
    <col min="1797" max="1797" width="2.33203125" style="1" customWidth="1"/>
    <col min="1798" max="2047" width="8.88671875" style="1"/>
    <col min="2048" max="2048" width="15.6640625" style="1" customWidth="1"/>
    <col min="2049" max="2050" width="20.6640625" style="1" customWidth="1"/>
    <col min="2051" max="2051" width="2.33203125" style="1" customWidth="1"/>
    <col min="2052" max="2052" width="20.6640625" style="1" customWidth="1"/>
    <col min="2053" max="2053" width="2.33203125" style="1" customWidth="1"/>
    <col min="2054" max="2303" width="8.88671875" style="1"/>
    <col min="2304" max="2304" width="15.6640625" style="1" customWidth="1"/>
    <col min="2305" max="2306" width="20.6640625" style="1" customWidth="1"/>
    <col min="2307" max="2307" width="2.33203125" style="1" customWidth="1"/>
    <col min="2308" max="2308" width="20.6640625" style="1" customWidth="1"/>
    <col min="2309" max="2309" width="2.33203125" style="1" customWidth="1"/>
    <col min="2310" max="2559" width="8.88671875" style="1"/>
    <col min="2560" max="2560" width="15.6640625" style="1" customWidth="1"/>
    <col min="2561" max="2562" width="20.6640625" style="1" customWidth="1"/>
    <col min="2563" max="2563" width="2.33203125" style="1" customWidth="1"/>
    <col min="2564" max="2564" width="20.6640625" style="1" customWidth="1"/>
    <col min="2565" max="2565" width="2.33203125" style="1" customWidth="1"/>
    <col min="2566" max="2815" width="8.88671875" style="1"/>
    <col min="2816" max="2816" width="15.6640625" style="1" customWidth="1"/>
    <col min="2817" max="2818" width="20.6640625" style="1" customWidth="1"/>
    <col min="2819" max="2819" width="2.33203125" style="1" customWidth="1"/>
    <col min="2820" max="2820" width="20.6640625" style="1" customWidth="1"/>
    <col min="2821" max="2821" width="2.33203125" style="1" customWidth="1"/>
    <col min="2822" max="3071" width="8.88671875" style="1"/>
    <col min="3072" max="3072" width="15.6640625" style="1" customWidth="1"/>
    <col min="3073" max="3074" width="20.6640625" style="1" customWidth="1"/>
    <col min="3075" max="3075" width="2.33203125" style="1" customWidth="1"/>
    <col min="3076" max="3076" width="20.6640625" style="1" customWidth="1"/>
    <col min="3077" max="3077" width="2.33203125" style="1" customWidth="1"/>
    <col min="3078" max="3327" width="8.88671875" style="1"/>
    <col min="3328" max="3328" width="15.6640625" style="1" customWidth="1"/>
    <col min="3329" max="3330" width="20.6640625" style="1" customWidth="1"/>
    <col min="3331" max="3331" width="2.33203125" style="1" customWidth="1"/>
    <col min="3332" max="3332" width="20.6640625" style="1" customWidth="1"/>
    <col min="3333" max="3333" width="2.33203125" style="1" customWidth="1"/>
    <col min="3334" max="3583" width="8.88671875" style="1"/>
    <col min="3584" max="3584" width="15.6640625" style="1" customWidth="1"/>
    <col min="3585" max="3586" width="20.6640625" style="1" customWidth="1"/>
    <col min="3587" max="3587" width="2.33203125" style="1" customWidth="1"/>
    <col min="3588" max="3588" width="20.6640625" style="1" customWidth="1"/>
    <col min="3589" max="3589" width="2.33203125" style="1" customWidth="1"/>
    <col min="3590" max="3839" width="8.88671875" style="1"/>
    <col min="3840" max="3840" width="15.6640625" style="1" customWidth="1"/>
    <col min="3841" max="3842" width="20.6640625" style="1" customWidth="1"/>
    <col min="3843" max="3843" width="2.33203125" style="1" customWidth="1"/>
    <col min="3844" max="3844" width="20.6640625" style="1" customWidth="1"/>
    <col min="3845" max="3845" width="2.33203125" style="1" customWidth="1"/>
    <col min="3846" max="4095" width="8.88671875" style="1"/>
    <col min="4096" max="4096" width="15.6640625" style="1" customWidth="1"/>
    <col min="4097" max="4098" width="20.6640625" style="1" customWidth="1"/>
    <col min="4099" max="4099" width="2.33203125" style="1" customWidth="1"/>
    <col min="4100" max="4100" width="20.6640625" style="1" customWidth="1"/>
    <col min="4101" max="4101" width="2.33203125" style="1" customWidth="1"/>
    <col min="4102" max="4351" width="8.88671875" style="1"/>
    <col min="4352" max="4352" width="15.6640625" style="1" customWidth="1"/>
    <col min="4353" max="4354" width="20.6640625" style="1" customWidth="1"/>
    <col min="4355" max="4355" width="2.33203125" style="1" customWidth="1"/>
    <col min="4356" max="4356" width="20.6640625" style="1" customWidth="1"/>
    <col min="4357" max="4357" width="2.33203125" style="1" customWidth="1"/>
    <col min="4358" max="4607" width="8.88671875" style="1"/>
    <col min="4608" max="4608" width="15.6640625" style="1" customWidth="1"/>
    <col min="4609" max="4610" width="20.6640625" style="1" customWidth="1"/>
    <col min="4611" max="4611" width="2.33203125" style="1" customWidth="1"/>
    <col min="4612" max="4612" width="20.6640625" style="1" customWidth="1"/>
    <col min="4613" max="4613" width="2.33203125" style="1" customWidth="1"/>
    <col min="4614" max="4863" width="8.88671875" style="1"/>
    <col min="4864" max="4864" width="15.6640625" style="1" customWidth="1"/>
    <col min="4865" max="4866" width="20.6640625" style="1" customWidth="1"/>
    <col min="4867" max="4867" width="2.33203125" style="1" customWidth="1"/>
    <col min="4868" max="4868" width="20.6640625" style="1" customWidth="1"/>
    <col min="4869" max="4869" width="2.33203125" style="1" customWidth="1"/>
    <col min="4870" max="5119" width="8.88671875" style="1"/>
    <col min="5120" max="5120" width="15.6640625" style="1" customWidth="1"/>
    <col min="5121" max="5122" width="20.6640625" style="1" customWidth="1"/>
    <col min="5123" max="5123" width="2.33203125" style="1" customWidth="1"/>
    <col min="5124" max="5124" width="20.6640625" style="1" customWidth="1"/>
    <col min="5125" max="5125" width="2.33203125" style="1" customWidth="1"/>
    <col min="5126" max="5375" width="8.88671875" style="1"/>
    <col min="5376" max="5376" width="15.6640625" style="1" customWidth="1"/>
    <col min="5377" max="5378" width="20.6640625" style="1" customWidth="1"/>
    <col min="5379" max="5379" width="2.33203125" style="1" customWidth="1"/>
    <col min="5380" max="5380" width="20.6640625" style="1" customWidth="1"/>
    <col min="5381" max="5381" width="2.33203125" style="1" customWidth="1"/>
    <col min="5382" max="5631" width="8.88671875" style="1"/>
    <col min="5632" max="5632" width="15.6640625" style="1" customWidth="1"/>
    <col min="5633" max="5634" width="20.6640625" style="1" customWidth="1"/>
    <col min="5635" max="5635" width="2.33203125" style="1" customWidth="1"/>
    <col min="5636" max="5636" width="20.6640625" style="1" customWidth="1"/>
    <col min="5637" max="5637" width="2.33203125" style="1" customWidth="1"/>
    <col min="5638" max="5887" width="8.88671875" style="1"/>
    <col min="5888" max="5888" width="15.6640625" style="1" customWidth="1"/>
    <col min="5889" max="5890" width="20.6640625" style="1" customWidth="1"/>
    <col min="5891" max="5891" width="2.33203125" style="1" customWidth="1"/>
    <col min="5892" max="5892" width="20.6640625" style="1" customWidth="1"/>
    <col min="5893" max="5893" width="2.33203125" style="1" customWidth="1"/>
    <col min="5894" max="6143" width="8.88671875" style="1"/>
    <col min="6144" max="6144" width="15.6640625" style="1" customWidth="1"/>
    <col min="6145" max="6146" width="20.6640625" style="1" customWidth="1"/>
    <col min="6147" max="6147" width="2.33203125" style="1" customWidth="1"/>
    <col min="6148" max="6148" width="20.6640625" style="1" customWidth="1"/>
    <col min="6149" max="6149" width="2.33203125" style="1" customWidth="1"/>
    <col min="6150" max="6399" width="8.88671875" style="1"/>
    <col min="6400" max="6400" width="15.6640625" style="1" customWidth="1"/>
    <col min="6401" max="6402" width="20.6640625" style="1" customWidth="1"/>
    <col min="6403" max="6403" width="2.33203125" style="1" customWidth="1"/>
    <col min="6404" max="6404" width="20.6640625" style="1" customWidth="1"/>
    <col min="6405" max="6405" width="2.33203125" style="1" customWidth="1"/>
    <col min="6406" max="6655" width="8.88671875" style="1"/>
    <col min="6656" max="6656" width="15.6640625" style="1" customWidth="1"/>
    <col min="6657" max="6658" width="20.6640625" style="1" customWidth="1"/>
    <col min="6659" max="6659" width="2.33203125" style="1" customWidth="1"/>
    <col min="6660" max="6660" width="20.6640625" style="1" customWidth="1"/>
    <col min="6661" max="6661" width="2.33203125" style="1" customWidth="1"/>
    <col min="6662" max="6911" width="8.88671875" style="1"/>
    <col min="6912" max="6912" width="15.6640625" style="1" customWidth="1"/>
    <col min="6913" max="6914" width="20.6640625" style="1" customWidth="1"/>
    <col min="6915" max="6915" width="2.33203125" style="1" customWidth="1"/>
    <col min="6916" max="6916" width="20.6640625" style="1" customWidth="1"/>
    <col min="6917" max="6917" width="2.33203125" style="1" customWidth="1"/>
    <col min="6918" max="7167" width="8.88671875" style="1"/>
    <col min="7168" max="7168" width="15.6640625" style="1" customWidth="1"/>
    <col min="7169" max="7170" width="20.6640625" style="1" customWidth="1"/>
    <col min="7171" max="7171" width="2.33203125" style="1" customWidth="1"/>
    <col min="7172" max="7172" width="20.6640625" style="1" customWidth="1"/>
    <col min="7173" max="7173" width="2.33203125" style="1" customWidth="1"/>
    <col min="7174" max="7423" width="8.88671875" style="1"/>
    <col min="7424" max="7424" width="15.6640625" style="1" customWidth="1"/>
    <col min="7425" max="7426" width="20.6640625" style="1" customWidth="1"/>
    <col min="7427" max="7427" width="2.33203125" style="1" customWidth="1"/>
    <col min="7428" max="7428" width="20.6640625" style="1" customWidth="1"/>
    <col min="7429" max="7429" width="2.33203125" style="1" customWidth="1"/>
    <col min="7430" max="7679" width="8.88671875" style="1"/>
    <col min="7680" max="7680" width="15.6640625" style="1" customWidth="1"/>
    <col min="7681" max="7682" width="20.6640625" style="1" customWidth="1"/>
    <col min="7683" max="7683" width="2.33203125" style="1" customWidth="1"/>
    <col min="7684" max="7684" width="20.6640625" style="1" customWidth="1"/>
    <col min="7685" max="7685" width="2.33203125" style="1" customWidth="1"/>
    <col min="7686" max="7935" width="8.88671875" style="1"/>
    <col min="7936" max="7936" width="15.6640625" style="1" customWidth="1"/>
    <col min="7937" max="7938" width="20.6640625" style="1" customWidth="1"/>
    <col min="7939" max="7939" width="2.33203125" style="1" customWidth="1"/>
    <col min="7940" max="7940" width="20.6640625" style="1" customWidth="1"/>
    <col min="7941" max="7941" width="2.33203125" style="1" customWidth="1"/>
    <col min="7942" max="8191" width="8.88671875" style="1"/>
    <col min="8192" max="8192" width="15.6640625" style="1" customWidth="1"/>
    <col min="8193" max="8194" width="20.6640625" style="1" customWidth="1"/>
    <col min="8195" max="8195" width="2.33203125" style="1" customWidth="1"/>
    <col min="8196" max="8196" width="20.6640625" style="1" customWidth="1"/>
    <col min="8197" max="8197" width="2.33203125" style="1" customWidth="1"/>
    <col min="8198" max="8447" width="8.88671875" style="1"/>
    <col min="8448" max="8448" width="15.6640625" style="1" customWidth="1"/>
    <col min="8449" max="8450" width="20.6640625" style="1" customWidth="1"/>
    <col min="8451" max="8451" width="2.33203125" style="1" customWidth="1"/>
    <col min="8452" max="8452" width="20.6640625" style="1" customWidth="1"/>
    <col min="8453" max="8453" width="2.33203125" style="1" customWidth="1"/>
    <col min="8454" max="8703" width="8.88671875" style="1"/>
    <col min="8704" max="8704" width="15.6640625" style="1" customWidth="1"/>
    <col min="8705" max="8706" width="20.6640625" style="1" customWidth="1"/>
    <col min="8707" max="8707" width="2.33203125" style="1" customWidth="1"/>
    <col min="8708" max="8708" width="20.6640625" style="1" customWidth="1"/>
    <col min="8709" max="8709" width="2.33203125" style="1" customWidth="1"/>
    <col min="8710" max="8959" width="8.88671875" style="1"/>
    <col min="8960" max="8960" width="15.6640625" style="1" customWidth="1"/>
    <col min="8961" max="8962" width="20.6640625" style="1" customWidth="1"/>
    <col min="8963" max="8963" width="2.33203125" style="1" customWidth="1"/>
    <col min="8964" max="8964" width="20.6640625" style="1" customWidth="1"/>
    <col min="8965" max="8965" width="2.33203125" style="1" customWidth="1"/>
    <col min="8966" max="9215" width="8.88671875" style="1"/>
    <col min="9216" max="9216" width="15.6640625" style="1" customWidth="1"/>
    <col min="9217" max="9218" width="20.6640625" style="1" customWidth="1"/>
    <col min="9219" max="9219" width="2.33203125" style="1" customWidth="1"/>
    <col min="9220" max="9220" width="20.6640625" style="1" customWidth="1"/>
    <col min="9221" max="9221" width="2.33203125" style="1" customWidth="1"/>
    <col min="9222" max="9471" width="8.88671875" style="1"/>
    <col min="9472" max="9472" width="15.6640625" style="1" customWidth="1"/>
    <col min="9473" max="9474" width="20.6640625" style="1" customWidth="1"/>
    <col min="9475" max="9475" width="2.33203125" style="1" customWidth="1"/>
    <col min="9476" max="9476" width="20.6640625" style="1" customWidth="1"/>
    <col min="9477" max="9477" width="2.33203125" style="1" customWidth="1"/>
    <col min="9478" max="9727" width="8.88671875" style="1"/>
    <col min="9728" max="9728" width="15.6640625" style="1" customWidth="1"/>
    <col min="9729" max="9730" width="20.6640625" style="1" customWidth="1"/>
    <col min="9731" max="9731" width="2.33203125" style="1" customWidth="1"/>
    <col min="9732" max="9732" width="20.6640625" style="1" customWidth="1"/>
    <col min="9733" max="9733" width="2.33203125" style="1" customWidth="1"/>
    <col min="9734" max="9983" width="8.88671875" style="1"/>
    <col min="9984" max="9984" width="15.6640625" style="1" customWidth="1"/>
    <col min="9985" max="9986" width="20.6640625" style="1" customWidth="1"/>
    <col min="9987" max="9987" width="2.33203125" style="1" customWidth="1"/>
    <col min="9988" max="9988" width="20.6640625" style="1" customWidth="1"/>
    <col min="9989" max="9989" width="2.33203125" style="1" customWidth="1"/>
    <col min="9990" max="10239" width="8.88671875" style="1"/>
    <col min="10240" max="10240" width="15.6640625" style="1" customWidth="1"/>
    <col min="10241" max="10242" width="20.6640625" style="1" customWidth="1"/>
    <col min="10243" max="10243" width="2.33203125" style="1" customWidth="1"/>
    <col min="10244" max="10244" width="20.6640625" style="1" customWidth="1"/>
    <col min="10245" max="10245" width="2.33203125" style="1" customWidth="1"/>
    <col min="10246" max="10495" width="8.88671875" style="1"/>
    <col min="10496" max="10496" width="15.6640625" style="1" customWidth="1"/>
    <col min="10497" max="10498" width="20.6640625" style="1" customWidth="1"/>
    <col min="10499" max="10499" width="2.33203125" style="1" customWidth="1"/>
    <col min="10500" max="10500" width="20.6640625" style="1" customWidth="1"/>
    <col min="10501" max="10501" width="2.33203125" style="1" customWidth="1"/>
    <col min="10502" max="10751" width="8.88671875" style="1"/>
    <col min="10752" max="10752" width="15.6640625" style="1" customWidth="1"/>
    <col min="10753" max="10754" width="20.6640625" style="1" customWidth="1"/>
    <col min="10755" max="10755" width="2.33203125" style="1" customWidth="1"/>
    <col min="10756" max="10756" width="20.6640625" style="1" customWidth="1"/>
    <col min="10757" max="10757" width="2.33203125" style="1" customWidth="1"/>
    <col min="10758" max="11007" width="8.88671875" style="1"/>
    <col min="11008" max="11008" width="15.6640625" style="1" customWidth="1"/>
    <col min="11009" max="11010" width="20.6640625" style="1" customWidth="1"/>
    <col min="11011" max="11011" width="2.33203125" style="1" customWidth="1"/>
    <col min="11012" max="11012" width="20.6640625" style="1" customWidth="1"/>
    <col min="11013" max="11013" width="2.33203125" style="1" customWidth="1"/>
    <col min="11014" max="11263" width="8.88671875" style="1"/>
    <col min="11264" max="11264" width="15.6640625" style="1" customWidth="1"/>
    <col min="11265" max="11266" width="20.6640625" style="1" customWidth="1"/>
    <col min="11267" max="11267" width="2.33203125" style="1" customWidth="1"/>
    <col min="11268" max="11268" width="20.6640625" style="1" customWidth="1"/>
    <col min="11269" max="11269" width="2.33203125" style="1" customWidth="1"/>
    <col min="11270" max="11519" width="8.88671875" style="1"/>
    <col min="11520" max="11520" width="15.6640625" style="1" customWidth="1"/>
    <col min="11521" max="11522" width="20.6640625" style="1" customWidth="1"/>
    <col min="11523" max="11523" width="2.33203125" style="1" customWidth="1"/>
    <col min="11524" max="11524" width="20.6640625" style="1" customWidth="1"/>
    <col min="11525" max="11525" width="2.33203125" style="1" customWidth="1"/>
    <col min="11526" max="11775" width="8.88671875" style="1"/>
    <col min="11776" max="11776" width="15.6640625" style="1" customWidth="1"/>
    <col min="11777" max="11778" width="20.6640625" style="1" customWidth="1"/>
    <col min="11779" max="11779" width="2.33203125" style="1" customWidth="1"/>
    <col min="11780" max="11780" width="20.6640625" style="1" customWidth="1"/>
    <col min="11781" max="11781" width="2.33203125" style="1" customWidth="1"/>
    <col min="11782" max="12031" width="8.88671875" style="1"/>
    <col min="12032" max="12032" width="15.6640625" style="1" customWidth="1"/>
    <col min="12033" max="12034" width="20.6640625" style="1" customWidth="1"/>
    <col min="12035" max="12035" width="2.33203125" style="1" customWidth="1"/>
    <col min="12036" max="12036" width="20.6640625" style="1" customWidth="1"/>
    <col min="12037" max="12037" width="2.33203125" style="1" customWidth="1"/>
    <col min="12038" max="12287" width="8.88671875" style="1"/>
    <col min="12288" max="12288" width="15.6640625" style="1" customWidth="1"/>
    <col min="12289" max="12290" width="20.6640625" style="1" customWidth="1"/>
    <col min="12291" max="12291" width="2.33203125" style="1" customWidth="1"/>
    <col min="12292" max="12292" width="20.6640625" style="1" customWidth="1"/>
    <col min="12293" max="12293" width="2.33203125" style="1" customWidth="1"/>
    <col min="12294" max="12543" width="8.88671875" style="1"/>
    <col min="12544" max="12544" width="15.6640625" style="1" customWidth="1"/>
    <col min="12545" max="12546" width="20.6640625" style="1" customWidth="1"/>
    <col min="12547" max="12547" width="2.33203125" style="1" customWidth="1"/>
    <col min="12548" max="12548" width="20.6640625" style="1" customWidth="1"/>
    <col min="12549" max="12549" width="2.33203125" style="1" customWidth="1"/>
    <col min="12550" max="12799" width="8.88671875" style="1"/>
    <col min="12800" max="12800" width="15.6640625" style="1" customWidth="1"/>
    <col min="12801" max="12802" width="20.6640625" style="1" customWidth="1"/>
    <col min="12803" max="12803" width="2.33203125" style="1" customWidth="1"/>
    <col min="12804" max="12804" width="20.6640625" style="1" customWidth="1"/>
    <col min="12805" max="12805" width="2.33203125" style="1" customWidth="1"/>
    <col min="12806" max="13055" width="8.88671875" style="1"/>
    <col min="13056" max="13056" width="15.6640625" style="1" customWidth="1"/>
    <col min="13057" max="13058" width="20.6640625" style="1" customWidth="1"/>
    <col min="13059" max="13059" width="2.33203125" style="1" customWidth="1"/>
    <col min="13060" max="13060" width="20.6640625" style="1" customWidth="1"/>
    <col min="13061" max="13061" width="2.33203125" style="1" customWidth="1"/>
    <col min="13062" max="13311" width="8.88671875" style="1"/>
    <col min="13312" max="13312" width="15.6640625" style="1" customWidth="1"/>
    <col min="13313" max="13314" width="20.6640625" style="1" customWidth="1"/>
    <col min="13315" max="13315" width="2.33203125" style="1" customWidth="1"/>
    <col min="13316" max="13316" width="20.6640625" style="1" customWidth="1"/>
    <col min="13317" max="13317" width="2.33203125" style="1" customWidth="1"/>
    <col min="13318" max="13567" width="8.88671875" style="1"/>
    <col min="13568" max="13568" width="15.6640625" style="1" customWidth="1"/>
    <col min="13569" max="13570" width="20.6640625" style="1" customWidth="1"/>
    <col min="13571" max="13571" width="2.33203125" style="1" customWidth="1"/>
    <col min="13572" max="13572" width="20.6640625" style="1" customWidth="1"/>
    <col min="13573" max="13573" width="2.33203125" style="1" customWidth="1"/>
    <col min="13574" max="13823" width="8.88671875" style="1"/>
    <col min="13824" max="13824" width="15.6640625" style="1" customWidth="1"/>
    <col min="13825" max="13826" width="20.6640625" style="1" customWidth="1"/>
    <col min="13827" max="13827" width="2.33203125" style="1" customWidth="1"/>
    <col min="13828" max="13828" width="20.6640625" style="1" customWidth="1"/>
    <col min="13829" max="13829" width="2.33203125" style="1" customWidth="1"/>
    <col min="13830" max="14079" width="8.88671875" style="1"/>
    <col min="14080" max="14080" width="15.6640625" style="1" customWidth="1"/>
    <col min="14081" max="14082" width="20.6640625" style="1" customWidth="1"/>
    <col min="14083" max="14083" width="2.33203125" style="1" customWidth="1"/>
    <col min="14084" max="14084" width="20.6640625" style="1" customWidth="1"/>
    <col min="14085" max="14085" width="2.33203125" style="1" customWidth="1"/>
    <col min="14086" max="14335" width="8.88671875" style="1"/>
    <col min="14336" max="14336" width="15.6640625" style="1" customWidth="1"/>
    <col min="14337" max="14338" width="20.6640625" style="1" customWidth="1"/>
    <col min="14339" max="14339" width="2.33203125" style="1" customWidth="1"/>
    <col min="14340" max="14340" width="20.6640625" style="1" customWidth="1"/>
    <col min="14341" max="14341" width="2.33203125" style="1" customWidth="1"/>
    <col min="14342" max="14591" width="8.88671875" style="1"/>
    <col min="14592" max="14592" width="15.6640625" style="1" customWidth="1"/>
    <col min="14593" max="14594" width="20.6640625" style="1" customWidth="1"/>
    <col min="14595" max="14595" width="2.33203125" style="1" customWidth="1"/>
    <col min="14596" max="14596" width="20.6640625" style="1" customWidth="1"/>
    <col min="14597" max="14597" width="2.33203125" style="1" customWidth="1"/>
    <col min="14598" max="14847" width="8.88671875" style="1"/>
    <col min="14848" max="14848" width="15.6640625" style="1" customWidth="1"/>
    <col min="14849" max="14850" width="20.6640625" style="1" customWidth="1"/>
    <col min="14851" max="14851" width="2.33203125" style="1" customWidth="1"/>
    <col min="14852" max="14852" width="20.6640625" style="1" customWidth="1"/>
    <col min="14853" max="14853" width="2.33203125" style="1" customWidth="1"/>
    <col min="14854" max="15103" width="8.88671875" style="1"/>
    <col min="15104" max="15104" width="15.6640625" style="1" customWidth="1"/>
    <col min="15105" max="15106" width="20.6640625" style="1" customWidth="1"/>
    <col min="15107" max="15107" width="2.33203125" style="1" customWidth="1"/>
    <col min="15108" max="15108" width="20.6640625" style="1" customWidth="1"/>
    <col min="15109" max="15109" width="2.33203125" style="1" customWidth="1"/>
    <col min="15110" max="15359" width="8.88671875" style="1"/>
    <col min="15360" max="15360" width="15.6640625" style="1" customWidth="1"/>
    <col min="15361" max="15362" width="20.6640625" style="1" customWidth="1"/>
    <col min="15363" max="15363" width="2.33203125" style="1" customWidth="1"/>
    <col min="15364" max="15364" width="20.6640625" style="1" customWidth="1"/>
    <col min="15365" max="15365" width="2.33203125" style="1" customWidth="1"/>
    <col min="15366" max="15615" width="8.88671875" style="1"/>
    <col min="15616" max="15616" width="15.6640625" style="1" customWidth="1"/>
    <col min="15617" max="15618" width="20.6640625" style="1" customWidth="1"/>
    <col min="15619" max="15619" width="2.33203125" style="1" customWidth="1"/>
    <col min="15620" max="15620" width="20.6640625" style="1" customWidth="1"/>
    <col min="15621" max="15621" width="2.33203125" style="1" customWidth="1"/>
    <col min="15622" max="15871" width="8.88671875" style="1"/>
    <col min="15872" max="15872" width="15.6640625" style="1" customWidth="1"/>
    <col min="15873" max="15874" width="20.6640625" style="1" customWidth="1"/>
    <col min="15875" max="15875" width="2.33203125" style="1" customWidth="1"/>
    <col min="15876" max="15876" width="20.6640625" style="1" customWidth="1"/>
    <col min="15877" max="15877" width="2.33203125" style="1" customWidth="1"/>
    <col min="15878" max="16127" width="8.88671875" style="1"/>
    <col min="16128" max="16128" width="15.6640625" style="1" customWidth="1"/>
    <col min="16129" max="16130" width="20.6640625" style="1" customWidth="1"/>
    <col min="16131" max="16131" width="2.33203125" style="1" customWidth="1"/>
    <col min="16132" max="16132" width="20.6640625" style="1" customWidth="1"/>
    <col min="16133" max="16133" width="2.33203125" style="1" customWidth="1"/>
    <col min="16134" max="16382" width="8.88671875" style="1"/>
    <col min="16383" max="16384" width="8.88671875" style="1" customWidth="1"/>
  </cols>
  <sheetData>
    <row r="1" spans="1:6" ht="17.399999999999999" x14ac:dyDescent="0.3">
      <c r="B1" s="199" t="s">
        <v>79</v>
      </c>
      <c r="C1" s="199"/>
      <c r="D1" s="199"/>
      <c r="E1" s="199"/>
      <c r="F1" s="9"/>
    </row>
    <row r="2" spans="1:6" ht="17.399999999999999" x14ac:dyDescent="0.3">
      <c r="B2" s="199" t="s">
        <v>147</v>
      </c>
      <c r="C2" s="199"/>
      <c r="D2" s="199"/>
      <c r="E2" s="199"/>
      <c r="F2" s="9"/>
    </row>
    <row r="3" spans="1:6" s="3" customFormat="1" ht="15.6" customHeight="1" x14ac:dyDescent="0.3">
      <c r="A3" s="50"/>
      <c r="B3" s="18"/>
      <c r="C3" s="19"/>
      <c r="D3" s="19"/>
      <c r="E3" s="19"/>
      <c r="F3" s="2"/>
    </row>
    <row r="4" spans="1:6" ht="15.6" customHeight="1" x14ac:dyDescent="0.25">
      <c r="B4" s="152" t="s">
        <v>120</v>
      </c>
      <c r="C4" s="22"/>
      <c r="D4" s="22"/>
      <c r="E4" s="22"/>
      <c r="F4" s="9"/>
    </row>
    <row r="5" spans="1:6" ht="15.6" customHeight="1" x14ac:dyDescent="0.25">
      <c r="B5" s="152" t="s">
        <v>61</v>
      </c>
      <c r="C5" s="22"/>
      <c r="D5" s="22"/>
      <c r="E5" s="22"/>
      <c r="F5" s="9"/>
    </row>
    <row r="6" spans="1:6" ht="15.6" customHeight="1" x14ac:dyDescent="0.25">
      <c r="B6" s="152" t="s">
        <v>140</v>
      </c>
      <c r="C6" s="22"/>
      <c r="D6" s="22"/>
      <c r="E6" s="22"/>
      <c r="F6" s="9"/>
    </row>
    <row r="7" spans="1:6" ht="15.6" customHeight="1" x14ac:dyDescent="0.25">
      <c r="B7" s="152" t="s">
        <v>141</v>
      </c>
      <c r="C7" s="22"/>
      <c r="D7" s="22"/>
      <c r="E7" s="22"/>
      <c r="F7" s="41"/>
    </row>
    <row r="8" spans="1:6" ht="15.6" customHeight="1" x14ac:dyDescent="0.25">
      <c r="B8" s="152" t="s">
        <v>142</v>
      </c>
      <c r="C8" s="22"/>
      <c r="D8" s="22"/>
      <c r="E8" s="22"/>
      <c r="F8" s="41"/>
    </row>
    <row r="9" spans="1:6" ht="15.6" customHeight="1" x14ac:dyDescent="0.25">
      <c r="B9" s="152" t="s">
        <v>143</v>
      </c>
      <c r="C9" s="22"/>
      <c r="D9" s="22"/>
      <c r="E9" s="22"/>
      <c r="F9" s="41"/>
    </row>
    <row r="10" spans="1:6" s="3" customFormat="1" ht="15.6" customHeight="1" x14ac:dyDescent="0.25">
      <c r="A10" s="50"/>
      <c r="B10" s="2"/>
      <c r="C10" s="2"/>
      <c r="D10" s="2"/>
      <c r="E10" s="2"/>
      <c r="F10" s="2"/>
    </row>
    <row r="11" spans="1:6" ht="15.6" customHeight="1" x14ac:dyDescent="0.3">
      <c r="B11" s="114" t="s">
        <v>43</v>
      </c>
      <c r="C11" s="117" t="s">
        <v>138</v>
      </c>
      <c r="D11" s="119" t="s">
        <v>62</v>
      </c>
      <c r="E11" s="117" t="s">
        <v>139</v>
      </c>
      <c r="F11" s="9"/>
    </row>
    <row r="12" spans="1:6" ht="15.6" customHeight="1" x14ac:dyDescent="0.3">
      <c r="B12" s="115" t="s">
        <v>48</v>
      </c>
      <c r="C12" s="118" t="s">
        <v>137</v>
      </c>
      <c r="D12" s="120" t="s">
        <v>80</v>
      </c>
      <c r="E12" s="154" t="s">
        <v>87</v>
      </c>
      <c r="F12" s="9"/>
    </row>
    <row r="13" spans="1:6" ht="15.6" customHeight="1" x14ac:dyDescent="0.25">
      <c r="B13" s="4" t="s">
        <v>57</v>
      </c>
      <c r="C13" s="155">
        <v>0</v>
      </c>
      <c r="D13" s="13">
        <v>8000000</v>
      </c>
      <c r="E13" s="155">
        <v>0</v>
      </c>
      <c r="F13" s="9"/>
    </row>
    <row r="14" spans="1:6" ht="15.6" customHeight="1" x14ac:dyDescent="0.25">
      <c r="B14" s="4" t="s">
        <v>2</v>
      </c>
      <c r="C14" s="100">
        <v>0</v>
      </c>
      <c r="D14" s="13">
        <v>24324994</v>
      </c>
      <c r="E14" s="100">
        <v>0</v>
      </c>
      <c r="F14" s="9"/>
    </row>
    <row r="15" spans="1:6" ht="15.6" customHeight="1" x14ac:dyDescent="0.25">
      <c r="B15" s="4" t="s">
        <v>3</v>
      </c>
      <c r="C15" s="100">
        <v>0</v>
      </c>
      <c r="D15" s="13">
        <v>3350000</v>
      </c>
      <c r="E15" s="100">
        <v>0</v>
      </c>
      <c r="F15" s="9"/>
    </row>
    <row r="16" spans="1:6" ht="15.6" customHeight="1" x14ac:dyDescent="0.25">
      <c r="B16" s="4" t="s">
        <v>4</v>
      </c>
      <c r="C16" s="100">
        <v>0</v>
      </c>
      <c r="D16" s="13">
        <v>1600000</v>
      </c>
      <c r="E16" s="100">
        <v>0</v>
      </c>
      <c r="F16" s="9"/>
    </row>
    <row r="17" spans="1:6" ht="15.6" customHeight="1" x14ac:dyDescent="0.25">
      <c r="B17" s="4" t="s">
        <v>5</v>
      </c>
      <c r="C17" s="100">
        <v>0</v>
      </c>
      <c r="D17" s="58">
        <v>0</v>
      </c>
      <c r="E17" s="100">
        <v>0</v>
      </c>
      <c r="F17" s="9"/>
    </row>
    <row r="18" spans="1:6" ht="15.6" customHeight="1" x14ac:dyDescent="0.25">
      <c r="B18" s="4" t="s">
        <v>6</v>
      </c>
      <c r="C18" s="5">
        <v>927995</v>
      </c>
      <c r="D18" s="13">
        <f>230000+99450+950000+1634364+20478133</f>
        <v>23391947</v>
      </c>
      <c r="E18" s="100">
        <v>0</v>
      </c>
      <c r="F18" s="9"/>
    </row>
    <row r="19" spans="1:6" ht="15.6" customHeight="1" x14ac:dyDescent="0.25">
      <c r="B19" s="4" t="s">
        <v>7</v>
      </c>
      <c r="C19" s="5">
        <v>3590820</v>
      </c>
      <c r="D19" s="13">
        <v>15231596</v>
      </c>
      <c r="E19" s="100">
        <v>0</v>
      </c>
      <c r="F19" s="9"/>
    </row>
    <row r="20" spans="1:6" ht="15.6" customHeight="1" x14ac:dyDescent="0.25">
      <c r="B20" s="4" t="s">
        <v>8</v>
      </c>
      <c r="C20" s="100">
        <v>0</v>
      </c>
      <c r="D20" s="58">
        <v>0</v>
      </c>
      <c r="E20" s="100">
        <v>0</v>
      </c>
      <c r="F20" s="9"/>
    </row>
    <row r="21" spans="1:6" ht="15.6" customHeight="1" x14ac:dyDescent="0.25">
      <c r="B21" s="4" t="s">
        <v>9</v>
      </c>
      <c r="C21" s="100">
        <v>0</v>
      </c>
      <c r="D21" s="58">
        <v>0</v>
      </c>
      <c r="E21" s="100">
        <v>0</v>
      </c>
      <c r="F21" s="9"/>
    </row>
    <row r="22" spans="1:6" ht="15.6" customHeight="1" x14ac:dyDescent="0.25">
      <c r="B22" s="4" t="s">
        <v>10</v>
      </c>
      <c r="C22" s="100">
        <v>0</v>
      </c>
      <c r="D22" s="58">
        <v>0</v>
      </c>
      <c r="E22" s="100">
        <v>0</v>
      </c>
      <c r="F22" s="9"/>
    </row>
    <row r="23" spans="1:6" ht="15.6" customHeight="1" x14ac:dyDescent="0.25">
      <c r="B23" s="4" t="s">
        <v>11</v>
      </c>
      <c r="C23" s="100">
        <v>0</v>
      </c>
      <c r="D23" s="13">
        <v>1000000</v>
      </c>
      <c r="E23" s="100">
        <v>0</v>
      </c>
      <c r="F23" s="9"/>
    </row>
    <row r="24" spans="1:6" ht="15.6" customHeight="1" x14ac:dyDescent="0.25">
      <c r="B24" s="4" t="s">
        <v>12</v>
      </c>
      <c r="C24" s="5">
        <v>15131734</v>
      </c>
      <c r="D24" s="13">
        <v>40000</v>
      </c>
      <c r="E24" s="100">
        <v>0</v>
      </c>
      <c r="F24" s="9"/>
    </row>
    <row r="25" spans="1:6" ht="15.6" customHeight="1" x14ac:dyDescent="0.25">
      <c r="B25" s="4" t="s">
        <v>13</v>
      </c>
      <c r="C25" s="5">
        <v>1000000</v>
      </c>
      <c r="D25" s="13">
        <f>10000000+8500000+1500000+1000000+500000+150000+2000000</f>
        <v>23650000</v>
      </c>
      <c r="E25" s="5">
        <v>48441188</v>
      </c>
      <c r="F25" s="9"/>
    </row>
    <row r="26" spans="1:6" ht="15.6" customHeight="1" x14ac:dyDescent="0.25">
      <c r="A26" s="50">
        <v>1</v>
      </c>
      <c r="B26" s="4" t="s">
        <v>14</v>
      </c>
      <c r="C26" s="5">
        <f>13602951+10000000</f>
        <v>23602951</v>
      </c>
      <c r="D26" s="13">
        <f>8500000+25625+5000000+9000000</f>
        <v>22525625</v>
      </c>
      <c r="E26" s="5">
        <v>55074913</v>
      </c>
      <c r="F26" s="9"/>
    </row>
    <row r="27" spans="1:6" ht="15.6" customHeight="1" x14ac:dyDescent="0.25">
      <c r="B27" s="4" t="s">
        <v>15</v>
      </c>
      <c r="C27" s="5">
        <v>7982687</v>
      </c>
      <c r="D27" s="13">
        <v>18567132</v>
      </c>
      <c r="E27" s="5">
        <v>39004862</v>
      </c>
      <c r="F27" s="9"/>
    </row>
    <row r="28" spans="1:6" ht="15.6" customHeight="1" x14ac:dyDescent="0.25">
      <c r="B28" s="4" t="s">
        <v>16</v>
      </c>
      <c r="C28" s="5">
        <v>23677000</v>
      </c>
      <c r="D28" s="13">
        <v>20000</v>
      </c>
      <c r="E28" s="5">
        <v>29955839</v>
      </c>
      <c r="F28" s="9"/>
    </row>
    <row r="29" spans="1:6" ht="15.6" customHeight="1" x14ac:dyDescent="0.25">
      <c r="A29" s="50">
        <v>2</v>
      </c>
      <c r="B29" s="4" t="s">
        <v>17</v>
      </c>
      <c r="C29" s="5">
        <v>4968915</v>
      </c>
      <c r="D29" s="13">
        <v>60028491</v>
      </c>
      <c r="E29" s="5">
        <v>27298297</v>
      </c>
      <c r="F29" s="9"/>
    </row>
    <row r="30" spans="1:6" ht="15.6" customHeight="1" x14ac:dyDescent="0.25">
      <c r="A30" s="50">
        <v>3</v>
      </c>
      <c r="B30" s="4" t="s">
        <v>18</v>
      </c>
      <c r="C30" s="5">
        <f>10000000+4972335+5000000+1354000</f>
        <v>21326335</v>
      </c>
      <c r="D30" s="13">
        <v>34499000</v>
      </c>
      <c r="E30" s="5">
        <v>3754425</v>
      </c>
      <c r="F30" s="9"/>
    </row>
    <row r="31" spans="1:6" ht="15.6" customHeight="1" x14ac:dyDescent="0.25">
      <c r="B31" s="4" t="s">
        <v>19</v>
      </c>
      <c r="C31" s="100">
        <v>0</v>
      </c>
      <c r="D31" s="13">
        <v>17857385</v>
      </c>
      <c r="E31" s="5">
        <v>45986275</v>
      </c>
      <c r="F31" s="9"/>
    </row>
    <row r="32" spans="1:6" ht="15.6" customHeight="1" x14ac:dyDescent="0.25">
      <c r="B32" s="4" t="s">
        <v>20</v>
      </c>
      <c r="C32" s="100">
        <v>0</v>
      </c>
      <c r="D32" s="13">
        <f>38675000</f>
        <v>38675000</v>
      </c>
      <c r="E32" s="5">
        <v>21417211</v>
      </c>
      <c r="F32" s="9"/>
    </row>
    <row r="33" spans="1:6" ht="15.6" customHeight="1" x14ac:dyDescent="0.25">
      <c r="B33" s="4" t="s">
        <v>21</v>
      </c>
      <c r="C33" s="100">
        <v>0</v>
      </c>
      <c r="D33" s="13">
        <v>13453744</v>
      </c>
      <c r="E33" s="5">
        <v>18055777</v>
      </c>
      <c r="F33" s="9"/>
    </row>
    <row r="34" spans="1:6" ht="15.6" customHeight="1" x14ac:dyDescent="0.25">
      <c r="B34" s="4" t="s">
        <v>22</v>
      </c>
      <c r="C34" s="100">
        <v>0</v>
      </c>
      <c r="D34" s="58">
        <v>0</v>
      </c>
      <c r="E34" s="5">
        <v>10328074</v>
      </c>
      <c r="F34" s="9"/>
    </row>
    <row r="35" spans="1:6" ht="15.6" customHeight="1" x14ac:dyDescent="0.25">
      <c r="A35" s="50">
        <v>4</v>
      </c>
      <c r="B35" s="4" t="s">
        <v>23</v>
      </c>
      <c r="C35" s="5">
        <v>9134957</v>
      </c>
      <c r="D35" s="13">
        <f>10250000+14225833+13094604</f>
        <v>37570437</v>
      </c>
      <c r="E35" s="6">
        <v>8231049</v>
      </c>
      <c r="F35" s="9"/>
    </row>
    <row r="36" spans="1:6" ht="15.6" customHeight="1" x14ac:dyDescent="0.25">
      <c r="B36" s="4" t="s">
        <v>24</v>
      </c>
      <c r="C36" s="5">
        <v>33978796</v>
      </c>
      <c r="D36" s="13">
        <v>37554809</v>
      </c>
      <c r="E36" s="5">
        <v>13280313</v>
      </c>
      <c r="F36" s="9"/>
    </row>
    <row r="37" spans="1:6" ht="15.6" customHeight="1" x14ac:dyDescent="0.25">
      <c r="A37" s="50">
        <v>5</v>
      </c>
      <c r="B37" s="4" t="s">
        <v>25</v>
      </c>
      <c r="C37" s="5">
        <v>44141690</v>
      </c>
      <c r="D37" s="13">
        <v>101226456</v>
      </c>
      <c r="E37" s="5">
        <v>1501602</v>
      </c>
      <c r="F37" s="9"/>
    </row>
    <row r="38" spans="1:6" ht="15.6" customHeight="1" x14ac:dyDescent="0.25">
      <c r="A38" s="50">
        <v>6</v>
      </c>
      <c r="B38" s="4" t="s">
        <v>26</v>
      </c>
      <c r="C38" s="100">
        <v>0</v>
      </c>
      <c r="D38" s="13">
        <f>32913257+37386316</f>
        <v>70299573</v>
      </c>
      <c r="E38" s="5">
        <v>1015395</v>
      </c>
      <c r="F38" s="9"/>
    </row>
    <row r="39" spans="1:6" ht="15.6" customHeight="1" x14ac:dyDescent="0.25">
      <c r="A39" s="50">
        <v>7</v>
      </c>
      <c r="B39" s="4" t="s">
        <v>27</v>
      </c>
      <c r="C39" s="100">
        <v>0</v>
      </c>
      <c r="D39" s="13">
        <v>184922339</v>
      </c>
      <c r="E39" s="100">
        <v>0</v>
      </c>
      <c r="F39" s="9"/>
    </row>
    <row r="40" spans="1:6" ht="15.6" customHeight="1" x14ac:dyDescent="0.25">
      <c r="A40" s="50">
        <v>8</v>
      </c>
      <c r="B40" s="4" t="s">
        <v>28</v>
      </c>
      <c r="C40" s="100">
        <v>0</v>
      </c>
      <c r="D40" s="13">
        <v>174430646</v>
      </c>
      <c r="E40" s="5">
        <f>800394.2+626636.29</f>
        <v>1427030.49</v>
      </c>
      <c r="F40" s="9"/>
    </row>
    <row r="41" spans="1:6" ht="15.6" customHeight="1" x14ac:dyDescent="0.25">
      <c r="B41" s="4" t="s">
        <v>29</v>
      </c>
      <c r="C41" s="5">
        <v>160000</v>
      </c>
      <c r="D41" s="13">
        <v>79174107</v>
      </c>
      <c r="E41" s="100">
        <v>0</v>
      </c>
      <c r="F41" s="9"/>
    </row>
    <row r="42" spans="1:6" ht="15.6" customHeight="1" x14ac:dyDescent="0.25">
      <c r="B42" s="4" t="s">
        <v>30</v>
      </c>
      <c r="C42" s="100">
        <v>0</v>
      </c>
      <c r="D42" s="13">
        <v>37452909</v>
      </c>
      <c r="E42" s="100">
        <v>0</v>
      </c>
      <c r="F42" s="9"/>
    </row>
    <row r="43" spans="1:6" ht="15.6" customHeight="1" x14ac:dyDescent="0.25">
      <c r="B43" s="4" t="s">
        <v>31</v>
      </c>
      <c r="C43" s="5">
        <v>10500000</v>
      </c>
      <c r="D43" s="13">
        <v>33401166</v>
      </c>
      <c r="E43" s="100">
        <v>0</v>
      </c>
      <c r="F43" s="9"/>
    </row>
    <row r="44" spans="1:6" ht="15.6" customHeight="1" x14ac:dyDescent="0.25">
      <c r="B44" s="7" t="s">
        <v>32</v>
      </c>
      <c r="C44" s="5">
        <v>16500000</v>
      </c>
      <c r="D44" s="20">
        <v>23061920</v>
      </c>
      <c r="E44" s="100">
        <v>0</v>
      </c>
      <c r="F44" s="9"/>
    </row>
    <row r="45" spans="1:6" ht="15.6" customHeight="1" x14ac:dyDescent="0.25">
      <c r="B45" s="7" t="s">
        <v>33</v>
      </c>
      <c r="C45" s="5">
        <v>14210000</v>
      </c>
      <c r="D45" s="5">
        <v>17783278</v>
      </c>
      <c r="E45" s="100">
        <v>0</v>
      </c>
      <c r="F45" s="9"/>
    </row>
    <row r="46" spans="1:6" ht="15.6" customHeight="1" x14ac:dyDescent="0.25">
      <c r="B46" s="7" t="s">
        <v>34</v>
      </c>
      <c r="C46" s="5">
        <v>13191476</v>
      </c>
      <c r="D46" s="5">
        <v>30486305</v>
      </c>
      <c r="E46" s="100">
        <v>0</v>
      </c>
      <c r="F46" s="9"/>
    </row>
    <row r="47" spans="1:6" ht="15.6" customHeight="1" x14ac:dyDescent="0.25">
      <c r="B47" s="7" t="s">
        <v>35</v>
      </c>
      <c r="C47" s="100">
        <v>0</v>
      </c>
      <c r="D47" s="58">
        <v>0</v>
      </c>
      <c r="E47" s="100">
        <v>0</v>
      </c>
      <c r="F47" s="9"/>
    </row>
    <row r="48" spans="1:6" ht="15.6" customHeight="1" x14ac:dyDescent="0.25">
      <c r="B48" s="7" t="s">
        <v>36</v>
      </c>
      <c r="C48" s="5">
        <v>2472188</v>
      </c>
      <c r="D48" s="5">
        <v>3197812</v>
      </c>
      <c r="E48" s="100">
        <v>0</v>
      </c>
      <c r="F48" s="9"/>
    </row>
    <row r="49" spans="1:6" ht="15.6" customHeight="1" x14ac:dyDescent="0.25">
      <c r="B49" s="4" t="s">
        <v>37</v>
      </c>
      <c r="C49" s="100">
        <v>0</v>
      </c>
      <c r="D49" s="13">
        <v>50710001</v>
      </c>
      <c r="E49" s="100">
        <v>0</v>
      </c>
      <c r="F49" s="9"/>
    </row>
    <row r="50" spans="1:6" ht="15.6" customHeight="1" x14ac:dyDescent="0.25">
      <c r="B50" s="4" t="s">
        <v>38</v>
      </c>
      <c r="C50" s="100">
        <v>0</v>
      </c>
      <c r="D50" s="58">
        <v>0</v>
      </c>
      <c r="E50" s="100">
        <v>0</v>
      </c>
      <c r="F50" s="9"/>
    </row>
    <row r="51" spans="1:6" ht="15.6" customHeight="1" x14ac:dyDescent="0.25">
      <c r="B51" s="4" t="s">
        <v>39</v>
      </c>
      <c r="C51" s="100">
        <v>0</v>
      </c>
      <c r="D51" s="13">
        <v>101607300</v>
      </c>
      <c r="E51" s="100">
        <v>0</v>
      </c>
      <c r="F51" s="41"/>
    </row>
    <row r="52" spans="1:6" ht="15.6" customHeight="1" x14ac:dyDescent="0.25">
      <c r="B52" s="21" t="s">
        <v>69</v>
      </c>
      <c r="C52" s="156">
        <v>0</v>
      </c>
      <c r="D52" s="153">
        <v>160420001</v>
      </c>
      <c r="E52" s="156">
        <v>0</v>
      </c>
      <c r="F52" s="9"/>
    </row>
    <row r="53" spans="1:6" ht="15.6" customHeight="1" x14ac:dyDescent="0.25">
      <c r="B53" s="2"/>
      <c r="C53" s="2"/>
      <c r="D53" s="2"/>
      <c r="E53" s="2"/>
      <c r="F53" s="9"/>
    </row>
    <row r="54" spans="1:6" ht="15.6" customHeight="1" x14ac:dyDescent="0.25">
      <c r="A54" s="50">
        <v>1</v>
      </c>
      <c r="B54" s="9" t="s">
        <v>134</v>
      </c>
      <c r="C54" s="9"/>
      <c r="D54" s="9"/>
      <c r="E54" s="9"/>
      <c r="F54" s="9"/>
    </row>
    <row r="55" spans="1:6" ht="15.6" customHeight="1" x14ac:dyDescent="0.25">
      <c r="B55" s="41" t="s">
        <v>135</v>
      </c>
      <c r="C55" s="41"/>
      <c r="D55" s="41"/>
      <c r="E55" s="41"/>
      <c r="F55" s="41"/>
    </row>
    <row r="56" spans="1:6" ht="15.6" customHeight="1" x14ac:dyDescent="0.25">
      <c r="B56" s="41" t="s">
        <v>136</v>
      </c>
      <c r="C56" s="41"/>
      <c r="D56" s="41"/>
      <c r="E56" s="41"/>
      <c r="F56" s="41"/>
    </row>
    <row r="57" spans="1:6" ht="15.6" customHeight="1" x14ac:dyDescent="0.25">
      <c r="A57" s="50">
        <v>2</v>
      </c>
      <c r="B57" s="14" t="s">
        <v>122</v>
      </c>
      <c r="C57" s="9"/>
      <c r="D57" s="9"/>
      <c r="E57" s="9"/>
      <c r="F57" s="9"/>
    </row>
    <row r="58" spans="1:6" ht="15.6" customHeight="1" x14ac:dyDescent="0.25">
      <c r="B58" s="9" t="s">
        <v>121</v>
      </c>
      <c r="C58" s="9"/>
      <c r="D58" s="9"/>
      <c r="E58" s="9"/>
      <c r="F58" s="9"/>
    </row>
    <row r="59" spans="1:6" ht="15.6" customHeight="1" x14ac:dyDescent="0.25">
      <c r="A59" s="50">
        <v>3</v>
      </c>
      <c r="B59" s="41" t="s">
        <v>123</v>
      </c>
      <c r="C59" s="9"/>
      <c r="D59" s="9"/>
      <c r="E59" s="9"/>
      <c r="F59" s="9"/>
    </row>
    <row r="60" spans="1:6" ht="15.6" customHeight="1" x14ac:dyDescent="0.25">
      <c r="B60" s="9" t="s">
        <v>124</v>
      </c>
      <c r="C60" s="9"/>
      <c r="D60" s="9"/>
      <c r="E60" s="9"/>
      <c r="F60" s="9"/>
    </row>
    <row r="61" spans="1:6" ht="15.6" customHeight="1" x14ac:dyDescent="0.25">
      <c r="B61" s="9" t="s">
        <v>125</v>
      </c>
      <c r="C61" s="9"/>
      <c r="D61" s="9"/>
      <c r="E61" s="9"/>
      <c r="F61" s="9"/>
    </row>
    <row r="62" spans="1:6" ht="15.6" customHeight="1" x14ac:dyDescent="0.25">
      <c r="A62" s="50">
        <v>4</v>
      </c>
      <c r="B62" s="41" t="s">
        <v>126</v>
      </c>
      <c r="C62" s="9"/>
      <c r="D62" s="9"/>
      <c r="E62" s="9"/>
      <c r="F62" s="9"/>
    </row>
    <row r="63" spans="1:6" ht="15.6" customHeight="1" x14ac:dyDescent="0.25">
      <c r="A63" s="50">
        <v>5</v>
      </c>
      <c r="B63" s="41" t="s">
        <v>127</v>
      </c>
      <c r="C63" s="9"/>
      <c r="D63" s="9"/>
      <c r="E63" s="9"/>
      <c r="F63" s="9"/>
    </row>
    <row r="64" spans="1:6" ht="15.6" customHeight="1" x14ac:dyDescent="0.25">
      <c r="B64" s="9" t="s">
        <v>130</v>
      </c>
      <c r="C64" s="9"/>
      <c r="D64" s="9"/>
      <c r="E64" s="9"/>
      <c r="F64" s="9"/>
    </row>
    <row r="65" spans="1:6" ht="15.6" customHeight="1" x14ac:dyDescent="0.25">
      <c r="B65" s="41" t="s">
        <v>128</v>
      </c>
      <c r="C65" s="41"/>
      <c r="D65" s="41"/>
      <c r="E65" s="41"/>
      <c r="F65" s="41"/>
    </row>
    <row r="66" spans="1:6" ht="15.6" customHeight="1" x14ac:dyDescent="0.25">
      <c r="A66" s="50">
        <v>6</v>
      </c>
      <c r="B66" s="41" t="s">
        <v>129</v>
      </c>
      <c r="C66" s="9"/>
      <c r="D66" s="9"/>
      <c r="E66" s="9"/>
      <c r="F66" s="9"/>
    </row>
    <row r="67" spans="1:6" ht="15.6" customHeight="1" x14ac:dyDescent="0.25">
      <c r="B67" s="9" t="s">
        <v>63</v>
      </c>
      <c r="C67" s="9"/>
      <c r="D67" s="9"/>
      <c r="E67" s="9"/>
      <c r="F67" s="9"/>
    </row>
    <row r="68" spans="1:6" ht="15.6" customHeight="1" x14ac:dyDescent="0.25">
      <c r="A68" s="50">
        <v>7</v>
      </c>
      <c r="B68" s="41" t="s">
        <v>131</v>
      </c>
      <c r="C68" s="9"/>
      <c r="D68" s="9"/>
      <c r="E68" s="9"/>
      <c r="F68" s="9"/>
    </row>
    <row r="69" spans="1:6" ht="15.6" customHeight="1" x14ac:dyDescent="0.25">
      <c r="B69" s="9" t="s">
        <v>64</v>
      </c>
      <c r="C69" s="9"/>
      <c r="D69" s="9"/>
      <c r="E69" s="9"/>
      <c r="F69" s="9"/>
    </row>
    <row r="70" spans="1:6" ht="15.6" customHeight="1" x14ac:dyDescent="0.25">
      <c r="A70" s="50">
        <v>8</v>
      </c>
      <c r="B70" s="24" t="s">
        <v>132</v>
      </c>
      <c r="C70" s="9"/>
      <c r="D70" s="9"/>
      <c r="E70" s="9"/>
      <c r="F70" s="9"/>
    </row>
    <row r="71" spans="1:6" ht="15.6" customHeight="1" x14ac:dyDescent="0.25">
      <c r="B71" s="41" t="s">
        <v>133</v>
      </c>
      <c r="C71" s="41"/>
      <c r="D71" s="41"/>
      <c r="E71" s="41"/>
      <c r="F71" s="41"/>
    </row>
    <row r="72" spans="1:6" ht="15.6" customHeight="1" x14ac:dyDescent="0.25">
      <c r="B72" s="24"/>
      <c r="C72" s="41"/>
      <c r="D72" s="41"/>
      <c r="E72" s="41"/>
      <c r="F72" s="41"/>
    </row>
    <row r="73" spans="1:6" ht="15.6" customHeight="1" x14ac:dyDescent="0.25">
      <c r="B73" s="41" t="s">
        <v>146</v>
      </c>
      <c r="C73" s="41"/>
      <c r="D73" s="41"/>
      <c r="E73" s="41"/>
      <c r="F73" s="41"/>
    </row>
    <row r="74" spans="1:6" ht="15.6" customHeight="1" x14ac:dyDescent="0.25">
      <c r="B74" s="24"/>
      <c r="C74" s="41"/>
      <c r="D74" s="41"/>
      <c r="E74" s="41"/>
      <c r="F74" s="41"/>
    </row>
    <row r="75" spans="1:6" ht="15.6" customHeight="1" x14ac:dyDescent="0.25">
      <c r="B75" s="9" t="s">
        <v>202</v>
      </c>
      <c r="C75" s="9"/>
      <c r="D75" s="9"/>
      <c r="E75" s="9"/>
      <c r="F75" s="9"/>
    </row>
    <row r="76" spans="1:6" ht="12.75" customHeight="1" x14ac:dyDescent="0.25">
      <c r="B76" s="10"/>
      <c r="C76" s="9"/>
      <c r="D76" s="9"/>
      <c r="E76" s="9"/>
    </row>
  </sheetData>
  <mergeCells count="2">
    <mergeCell ref="B1:E1"/>
    <mergeCell ref="B2:E2"/>
  </mergeCells>
  <printOptions horizontalCentered="1"/>
  <pageMargins left="0.75" right="0.75" top="1" bottom="0.75" header="0.5" footer="0.5"/>
  <pageSetup firstPageNumber="67" fitToHeight="99" orientation="portrait" r:id="rId1"/>
  <headerFooter scaleWithDoc="0" alignWithMargins="0">
    <oddFooter>&amp;C&amp;"Arial,Regular"&amp;10&amp;P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9745-B4E5-48DA-8F82-CE473A8D125A}">
  <sheetPr codeName="Sheet9">
    <tabColor rgb="FF7030A0"/>
  </sheetPr>
  <dimension ref="A1:K57"/>
  <sheetViews>
    <sheetView showGridLines="0" zoomScaleNormal="100" zoomScaleSheetLayoutView="100" workbookViewId="0"/>
  </sheetViews>
  <sheetFormatPr defaultRowHeight="15.6" x14ac:dyDescent="0.25"/>
  <cols>
    <col min="1" max="1" width="1.6640625" style="50" bestFit="1" customWidth="1"/>
    <col min="2" max="2" width="12.109375" style="36" customWidth="1"/>
    <col min="3" max="3" width="12.6640625" style="1" bestFit="1" customWidth="1"/>
    <col min="4" max="4" width="14.109375" style="1" bestFit="1" customWidth="1"/>
    <col min="5" max="5" width="13.88671875" style="1" bestFit="1" customWidth="1"/>
    <col min="6" max="6" width="12.6640625" style="1" bestFit="1" customWidth="1"/>
    <col min="7" max="7" width="22.33203125" style="1" bestFit="1" customWidth="1"/>
    <col min="8" max="8" width="14.88671875" style="1" bestFit="1" customWidth="1"/>
    <col min="9" max="9" width="16.33203125" style="1" bestFit="1" customWidth="1"/>
    <col min="10" max="252" width="8.88671875" style="1"/>
    <col min="253" max="253" width="11.33203125" style="1" customWidth="1"/>
    <col min="254" max="254" width="13.6640625" style="1" customWidth="1"/>
    <col min="255" max="255" width="2.33203125" style="1" customWidth="1"/>
    <col min="256" max="256" width="15" style="1" customWidth="1"/>
    <col min="257" max="257" width="2.33203125" style="1" customWidth="1"/>
    <col min="258" max="258" width="13.88671875" style="1" customWidth="1"/>
    <col min="259" max="259" width="2.33203125" style="1" customWidth="1"/>
    <col min="260" max="260" width="14.88671875" style="1" customWidth="1"/>
    <col min="261" max="261" width="2.33203125" style="1" customWidth="1"/>
    <col min="262" max="262" width="14.109375" style="1" bestFit="1" customWidth="1"/>
    <col min="263" max="263" width="2.33203125" style="1" customWidth="1"/>
    <col min="264" max="264" width="15.6640625" style="1" customWidth="1"/>
    <col min="265" max="265" width="13.33203125" style="1" customWidth="1"/>
    <col min="266" max="508" width="8.88671875" style="1"/>
    <col min="509" max="509" width="11.33203125" style="1" customWidth="1"/>
    <col min="510" max="510" width="13.6640625" style="1" customWidth="1"/>
    <col min="511" max="511" width="2.33203125" style="1" customWidth="1"/>
    <col min="512" max="512" width="15" style="1" customWidth="1"/>
    <col min="513" max="513" width="2.33203125" style="1" customWidth="1"/>
    <col min="514" max="514" width="13.88671875" style="1" customWidth="1"/>
    <col min="515" max="515" width="2.33203125" style="1" customWidth="1"/>
    <col min="516" max="516" width="14.88671875" style="1" customWidth="1"/>
    <col min="517" max="517" width="2.33203125" style="1" customWidth="1"/>
    <col min="518" max="518" width="14.109375" style="1" bestFit="1" customWidth="1"/>
    <col min="519" max="519" width="2.33203125" style="1" customWidth="1"/>
    <col min="520" max="520" width="15.6640625" style="1" customWidth="1"/>
    <col min="521" max="521" width="13.33203125" style="1" customWidth="1"/>
    <col min="522" max="764" width="8.88671875" style="1"/>
    <col min="765" max="765" width="11.33203125" style="1" customWidth="1"/>
    <col min="766" max="766" width="13.6640625" style="1" customWidth="1"/>
    <col min="767" max="767" width="2.33203125" style="1" customWidth="1"/>
    <col min="768" max="768" width="15" style="1" customWidth="1"/>
    <col min="769" max="769" width="2.33203125" style="1" customWidth="1"/>
    <col min="770" max="770" width="13.88671875" style="1" customWidth="1"/>
    <col min="771" max="771" width="2.33203125" style="1" customWidth="1"/>
    <col min="772" max="772" width="14.88671875" style="1" customWidth="1"/>
    <col min="773" max="773" width="2.33203125" style="1" customWidth="1"/>
    <col min="774" max="774" width="14.109375" style="1" bestFit="1" customWidth="1"/>
    <col min="775" max="775" width="2.33203125" style="1" customWidth="1"/>
    <col min="776" max="776" width="15.6640625" style="1" customWidth="1"/>
    <col min="777" max="777" width="13.33203125" style="1" customWidth="1"/>
    <col min="778" max="1020" width="8.88671875" style="1"/>
    <col min="1021" max="1021" width="11.33203125" style="1" customWidth="1"/>
    <col min="1022" max="1022" width="13.6640625" style="1" customWidth="1"/>
    <col min="1023" max="1023" width="2.33203125" style="1" customWidth="1"/>
    <col min="1024" max="1024" width="15" style="1" customWidth="1"/>
    <col min="1025" max="1025" width="2.33203125" style="1" customWidth="1"/>
    <col min="1026" max="1026" width="13.88671875" style="1" customWidth="1"/>
    <col min="1027" max="1027" width="2.33203125" style="1" customWidth="1"/>
    <col min="1028" max="1028" width="14.88671875" style="1" customWidth="1"/>
    <col min="1029" max="1029" width="2.33203125" style="1" customWidth="1"/>
    <col min="1030" max="1030" width="14.109375" style="1" bestFit="1" customWidth="1"/>
    <col min="1031" max="1031" width="2.33203125" style="1" customWidth="1"/>
    <col min="1032" max="1032" width="15.6640625" style="1" customWidth="1"/>
    <col min="1033" max="1033" width="13.33203125" style="1" customWidth="1"/>
    <col min="1034" max="1276" width="8.88671875" style="1"/>
    <col min="1277" max="1277" width="11.33203125" style="1" customWidth="1"/>
    <col min="1278" max="1278" width="13.6640625" style="1" customWidth="1"/>
    <col min="1279" max="1279" width="2.33203125" style="1" customWidth="1"/>
    <col min="1280" max="1280" width="15" style="1" customWidth="1"/>
    <col min="1281" max="1281" width="2.33203125" style="1" customWidth="1"/>
    <col min="1282" max="1282" width="13.88671875" style="1" customWidth="1"/>
    <col min="1283" max="1283" width="2.33203125" style="1" customWidth="1"/>
    <col min="1284" max="1284" width="14.88671875" style="1" customWidth="1"/>
    <col min="1285" max="1285" width="2.33203125" style="1" customWidth="1"/>
    <col min="1286" max="1286" width="14.109375" style="1" bestFit="1" customWidth="1"/>
    <col min="1287" max="1287" width="2.33203125" style="1" customWidth="1"/>
    <col min="1288" max="1288" width="15.6640625" style="1" customWidth="1"/>
    <col min="1289" max="1289" width="13.33203125" style="1" customWidth="1"/>
    <col min="1290" max="1532" width="8.88671875" style="1"/>
    <col min="1533" max="1533" width="11.33203125" style="1" customWidth="1"/>
    <col min="1534" max="1534" width="13.6640625" style="1" customWidth="1"/>
    <col min="1535" max="1535" width="2.33203125" style="1" customWidth="1"/>
    <col min="1536" max="1536" width="15" style="1" customWidth="1"/>
    <col min="1537" max="1537" width="2.33203125" style="1" customWidth="1"/>
    <col min="1538" max="1538" width="13.88671875" style="1" customWidth="1"/>
    <col min="1539" max="1539" width="2.33203125" style="1" customWidth="1"/>
    <col min="1540" max="1540" width="14.88671875" style="1" customWidth="1"/>
    <col min="1541" max="1541" width="2.33203125" style="1" customWidth="1"/>
    <col min="1542" max="1542" width="14.109375" style="1" bestFit="1" customWidth="1"/>
    <col min="1543" max="1543" width="2.33203125" style="1" customWidth="1"/>
    <col min="1544" max="1544" width="15.6640625" style="1" customWidth="1"/>
    <col min="1545" max="1545" width="13.33203125" style="1" customWidth="1"/>
    <col min="1546" max="1788" width="8.88671875" style="1"/>
    <col min="1789" max="1789" width="11.33203125" style="1" customWidth="1"/>
    <col min="1790" max="1790" width="13.6640625" style="1" customWidth="1"/>
    <col min="1791" max="1791" width="2.33203125" style="1" customWidth="1"/>
    <col min="1792" max="1792" width="15" style="1" customWidth="1"/>
    <col min="1793" max="1793" width="2.33203125" style="1" customWidth="1"/>
    <col min="1794" max="1794" width="13.88671875" style="1" customWidth="1"/>
    <col min="1795" max="1795" width="2.33203125" style="1" customWidth="1"/>
    <col min="1796" max="1796" width="14.88671875" style="1" customWidth="1"/>
    <col min="1797" max="1797" width="2.33203125" style="1" customWidth="1"/>
    <col min="1798" max="1798" width="14.109375" style="1" bestFit="1" customWidth="1"/>
    <col min="1799" max="1799" width="2.33203125" style="1" customWidth="1"/>
    <col min="1800" max="1800" width="15.6640625" style="1" customWidth="1"/>
    <col min="1801" max="1801" width="13.33203125" style="1" customWidth="1"/>
    <col min="1802" max="2044" width="8.88671875" style="1"/>
    <col min="2045" max="2045" width="11.33203125" style="1" customWidth="1"/>
    <col min="2046" max="2046" width="13.6640625" style="1" customWidth="1"/>
    <col min="2047" max="2047" width="2.33203125" style="1" customWidth="1"/>
    <col min="2048" max="2048" width="15" style="1" customWidth="1"/>
    <col min="2049" max="2049" width="2.33203125" style="1" customWidth="1"/>
    <col min="2050" max="2050" width="13.88671875" style="1" customWidth="1"/>
    <col min="2051" max="2051" width="2.33203125" style="1" customWidth="1"/>
    <col min="2052" max="2052" width="14.88671875" style="1" customWidth="1"/>
    <col min="2053" max="2053" width="2.33203125" style="1" customWidth="1"/>
    <col min="2054" max="2054" width="14.109375" style="1" bestFit="1" customWidth="1"/>
    <col min="2055" max="2055" width="2.33203125" style="1" customWidth="1"/>
    <col min="2056" max="2056" width="15.6640625" style="1" customWidth="1"/>
    <col min="2057" max="2057" width="13.33203125" style="1" customWidth="1"/>
    <col min="2058" max="2300" width="8.88671875" style="1"/>
    <col min="2301" max="2301" width="11.33203125" style="1" customWidth="1"/>
    <col min="2302" max="2302" width="13.6640625" style="1" customWidth="1"/>
    <col min="2303" max="2303" width="2.33203125" style="1" customWidth="1"/>
    <col min="2304" max="2304" width="15" style="1" customWidth="1"/>
    <col min="2305" max="2305" width="2.33203125" style="1" customWidth="1"/>
    <col min="2306" max="2306" width="13.88671875" style="1" customWidth="1"/>
    <col min="2307" max="2307" width="2.33203125" style="1" customWidth="1"/>
    <col min="2308" max="2308" width="14.88671875" style="1" customWidth="1"/>
    <col min="2309" max="2309" width="2.33203125" style="1" customWidth="1"/>
    <col min="2310" max="2310" width="14.109375" style="1" bestFit="1" customWidth="1"/>
    <col min="2311" max="2311" width="2.33203125" style="1" customWidth="1"/>
    <col min="2312" max="2312" width="15.6640625" style="1" customWidth="1"/>
    <col min="2313" max="2313" width="13.33203125" style="1" customWidth="1"/>
    <col min="2314" max="2556" width="8.88671875" style="1"/>
    <col min="2557" max="2557" width="11.33203125" style="1" customWidth="1"/>
    <col min="2558" max="2558" width="13.6640625" style="1" customWidth="1"/>
    <col min="2559" max="2559" width="2.33203125" style="1" customWidth="1"/>
    <col min="2560" max="2560" width="15" style="1" customWidth="1"/>
    <col min="2561" max="2561" width="2.33203125" style="1" customWidth="1"/>
    <col min="2562" max="2562" width="13.88671875" style="1" customWidth="1"/>
    <col min="2563" max="2563" width="2.33203125" style="1" customWidth="1"/>
    <col min="2564" max="2564" width="14.88671875" style="1" customWidth="1"/>
    <col min="2565" max="2565" width="2.33203125" style="1" customWidth="1"/>
    <col min="2566" max="2566" width="14.109375" style="1" bestFit="1" customWidth="1"/>
    <col min="2567" max="2567" width="2.33203125" style="1" customWidth="1"/>
    <col min="2568" max="2568" width="15.6640625" style="1" customWidth="1"/>
    <col min="2569" max="2569" width="13.33203125" style="1" customWidth="1"/>
    <col min="2570" max="2812" width="8.88671875" style="1"/>
    <col min="2813" max="2813" width="11.33203125" style="1" customWidth="1"/>
    <col min="2814" max="2814" width="13.6640625" style="1" customWidth="1"/>
    <col min="2815" max="2815" width="2.33203125" style="1" customWidth="1"/>
    <col min="2816" max="2816" width="15" style="1" customWidth="1"/>
    <col min="2817" max="2817" width="2.33203125" style="1" customWidth="1"/>
    <col min="2818" max="2818" width="13.88671875" style="1" customWidth="1"/>
    <col min="2819" max="2819" width="2.33203125" style="1" customWidth="1"/>
    <col min="2820" max="2820" width="14.88671875" style="1" customWidth="1"/>
    <col min="2821" max="2821" width="2.33203125" style="1" customWidth="1"/>
    <col min="2822" max="2822" width="14.109375" style="1" bestFit="1" customWidth="1"/>
    <col min="2823" max="2823" width="2.33203125" style="1" customWidth="1"/>
    <col min="2824" max="2824" width="15.6640625" style="1" customWidth="1"/>
    <col min="2825" max="2825" width="13.33203125" style="1" customWidth="1"/>
    <col min="2826" max="3068" width="8.88671875" style="1"/>
    <col min="3069" max="3069" width="11.33203125" style="1" customWidth="1"/>
    <col min="3070" max="3070" width="13.6640625" style="1" customWidth="1"/>
    <col min="3071" max="3071" width="2.33203125" style="1" customWidth="1"/>
    <col min="3072" max="3072" width="15" style="1" customWidth="1"/>
    <col min="3073" max="3073" width="2.33203125" style="1" customWidth="1"/>
    <col min="3074" max="3074" width="13.88671875" style="1" customWidth="1"/>
    <col min="3075" max="3075" width="2.33203125" style="1" customWidth="1"/>
    <col min="3076" max="3076" width="14.88671875" style="1" customWidth="1"/>
    <col min="3077" max="3077" width="2.33203125" style="1" customWidth="1"/>
    <col min="3078" max="3078" width="14.109375" style="1" bestFit="1" customWidth="1"/>
    <col min="3079" max="3079" width="2.33203125" style="1" customWidth="1"/>
    <col min="3080" max="3080" width="15.6640625" style="1" customWidth="1"/>
    <col min="3081" max="3081" width="13.33203125" style="1" customWidth="1"/>
    <col min="3082" max="3324" width="8.88671875" style="1"/>
    <col min="3325" max="3325" width="11.33203125" style="1" customWidth="1"/>
    <col min="3326" max="3326" width="13.6640625" style="1" customWidth="1"/>
    <col min="3327" max="3327" width="2.33203125" style="1" customWidth="1"/>
    <col min="3328" max="3328" width="15" style="1" customWidth="1"/>
    <col min="3329" max="3329" width="2.33203125" style="1" customWidth="1"/>
    <col min="3330" max="3330" width="13.88671875" style="1" customWidth="1"/>
    <col min="3331" max="3331" width="2.33203125" style="1" customWidth="1"/>
    <col min="3332" max="3332" width="14.88671875" style="1" customWidth="1"/>
    <col min="3333" max="3333" width="2.33203125" style="1" customWidth="1"/>
    <col min="3334" max="3334" width="14.109375" style="1" bestFit="1" customWidth="1"/>
    <col min="3335" max="3335" width="2.33203125" style="1" customWidth="1"/>
    <col min="3336" max="3336" width="15.6640625" style="1" customWidth="1"/>
    <col min="3337" max="3337" width="13.33203125" style="1" customWidth="1"/>
    <col min="3338" max="3580" width="8.88671875" style="1"/>
    <col min="3581" max="3581" width="11.33203125" style="1" customWidth="1"/>
    <col min="3582" max="3582" width="13.6640625" style="1" customWidth="1"/>
    <col min="3583" max="3583" width="2.33203125" style="1" customWidth="1"/>
    <col min="3584" max="3584" width="15" style="1" customWidth="1"/>
    <col min="3585" max="3585" width="2.33203125" style="1" customWidth="1"/>
    <col min="3586" max="3586" width="13.88671875" style="1" customWidth="1"/>
    <col min="3587" max="3587" width="2.33203125" style="1" customWidth="1"/>
    <col min="3588" max="3588" width="14.88671875" style="1" customWidth="1"/>
    <col min="3589" max="3589" width="2.33203125" style="1" customWidth="1"/>
    <col min="3590" max="3590" width="14.109375" style="1" bestFit="1" customWidth="1"/>
    <col min="3591" max="3591" width="2.33203125" style="1" customWidth="1"/>
    <col min="3592" max="3592" width="15.6640625" style="1" customWidth="1"/>
    <col min="3593" max="3593" width="13.33203125" style="1" customWidth="1"/>
    <col min="3594" max="3836" width="8.88671875" style="1"/>
    <col min="3837" max="3837" width="11.33203125" style="1" customWidth="1"/>
    <col min="3838" max="3838" width="13.6640625" style="1" customWidth="1"/>
    <col min="3839" max="3839" width="2.33203125" style="1" customWidth="1"/>
    <col min="3840" max="3840" width="15" style="1" customWidth="1"/>
    <col min="3841" max="3841" width="2.33203125" style="1" customWidth="1"/>
    <col min="3842" max="3842" width="13.88671875" style="1" customWidth="1"/>
    <col min="3843" max="3843" width="2.33203125" style="1" customWidth="1"/>
    <col min="3844" max="3844" width="14.88671875" style="1" customWidth="1"/>
    <col min="3845" max="3845" width="2.33203125" style="1" customWidth="1"/>
    <col min="3846" max="3846" width="14.109375" style="1" bestFit="1" customWidth="1"/>
    <col min="3847" max="3847" width="2.33203125" style="1" customWidth="1"/>
    <col min="3848" max="3848" width="15.6640625" style="1" customWidth="1"/>
    <col min="3849" max="3849" width="13.33203125" style="1" customWidth="1"/>
    <col min="3850" max="4092" width="8.88671875" style="1"/>
    <col min="4093" max="4093" width="11.33203125" style="1" customWidth="1"/>
    <col min="4094" max="4094" width="13.6640625" style="1" customWidth="1"/>
    <col min="4095" max="4095" width="2.33203125" style="1" customWidth="1"/>
    <col min="4096" max="4096" width="15" style="1" customWidth="1"/>
    <col min="4097" max="4097" width="2.33203125" style="1" customWidth="1"/>
    <col min="4098" max="4098" width="13.88671875" style="1" customWidth="1"/>
    <col min="4099" max="4099" width="2.33203125" style="1" customWidth="1"/>
    <col min="4100" max="4100" width="14.88671875" style="1" customWidth="1"/>
    <col min="4101" max="4101" width="2.33203125" style="1" customWidth="1"/>
    <col min="4102" max="4102" width="14.109375" style="1" bestFit="1" customWidth="1"/>
    <col min="4103" max="4103" width="2.33203125" style="1" customWidth="1"/>
    <col min="4104" max="4104" width="15.6640625" style="1" customWidth="1"/>
    <col min="4105" max="4105" width="13.33203125" style="1" customWidth="1"/>
    <col min="4106" max="4348" width="8.88671875" style="1"/>
    <col min="4349" max="4349" width="11.33203125" style="1" customWidth="1"/>
    <col min="4350" max="4350" width="13.6640625" style="1" customWidth="1"/>
    <col min="4351" max="4351" width="2.33203125" style="1" customWidth="1"/>
    <col min="4352" max="4352" width="15" style="1" customWidth="1"/>
    <col min="4353" max="4353" width="2.33203125" style="1" customWidth="1"/>
    <col min="4354" max="4354" width="13.88671875" style="1" customWidth="1"/>
    <col min="4355" max="4355" width="2.33203125" style="1" customWidth="1"/>
    <col min="4356" max="4356" width="14.88671875" style="1" customWidth="1"/>
    <col min="4357" max="4357" width="2.33203125" style="1" customWidth="1"/>
    <col min="4358" max="4358" width="14.109375" style="1" bestFit="1" customWidth="1"/>
    <col min="4359" max="4359" width="2.33203125" style="1" customWidth="1"/>
    <col min="4360" max="4360" width="15.6640625" style="1" customWidth="1"/>
    <col min="4361" max="4361" width="13.33203125" style="1" customWidth="1"/>
    <col min="4362" max="4604" width="8.88671875" style="1"/>
    <col min="4605" max="4605" width="11.33203125" style="1" customWidth="1"/>
    <col min="4606" max="4606" width="13.6640625" style="1" customWidth="1"/>
    <col min="4607" max="4607" width="2.33203125" style="1" customWidth="1"/>
    <col min="4608" max="4608" width="15" style="1" customWidth="1"/>
    <col min="4609" max="4609" width="2.33203125" style="1" customWidth="1"/>
    <col min="4610" max="4610" width="13.88671875" style="1" customWidth="1"/>
    <col min="4611" max="4611" width="2.33203125" style="1" customWidth="1"/>
    <col min="4612" max="4612" width="14.88671875" style="1" customWidth="1"/>
    <col min="4613" max="4613" width="2.33203125" style="1" customWidth="1"/>
    <col min="4614" max="4614" width="14.109375" style="1" bestFit="1" customWidth="1"/>
    <col min="4615" max="4615" width="2.33203125" style="1" customWidth="1"/>
    <col min="4616" max="4616" width="15.6640625" style="1" customWidth="1"/>
    <col min="4617" max="4617" width="13.33203125" style="1" customWidth="1"/>
    <col min="4618" max="4860" width="8.88671875" style="1"/>
    <col min="4861" max="4861" width="11.33203125" style="1" customWidth="1"/>
    <col min="4862" max="4862" width="13.6640625" style="1" customWidth="1"/>
    <col min="4863" max="4863" width="2.33203125" style="1" customWidth="1"/>
    <col min="4864" max="4864" width="15" style="1" customWidth="1"/>
    <col min="4865" max="4865" width="2.33203125" style="1" customWidth="1"/>
    <col min="4866" max="4866" width="13.88671875" style="1" customWidth="1"/>
    <col min="4867" max="4867" width="2.33203125" style="1" customWidth="1"/>
    <col min="4868" max="4868" width="14.88671875" style="1" customWidth="1"/>
    <col min="4869" max="4869" width="2.33203125" style="1" customWidth="1"/>
    <col min="4870" max="4870" width="14.109375" style="1" bestFit="1" customWidth="1"/>
    <col min="4871" max="4871" width="2.33203125" style="1" customWidth="1"/>
    <col min="4872" max="4872" width="15.6640625" style="1" customWidth="1"/>
    <col min="4873" max="4873" width="13.33203125" style="1" customWidth="1"/>
    <col min="4874" max="5116" width="8.88671875" style="1"/>
    <col min="5117" max="5117" width="11.33203125" style="1" customWidth="1"/>
    <col min="5118" max="5118" width="13.6640625" style="1" customWidth="1"/>
    <col min="5119" max="5119" width="2.33203125" style="1" customWidth="1"/>
    <col min="5120" max="5120" width="15" style="1" customWidth="1"/>
    <col min="5121" max="5121" width="2.33203125" style="1" customWidth="1"/>
    <col min="5122" max="5122" width="13.88671875" style="1" customWidth="1"/>
    <col min="5123" max="5123" width="2.33203125" style="1" customWidth="1"/>
    <col min="5124" max="5124" width="14.88671875" style="1" customWidth="1"/>
    <col min="5125" max="5125" width="2.33203125" style="1" customWidth="1"/>
    <col min="5126" max="5126" width="14.109375" style="1" bestFit="1" customWidth="1"/>
    <col min="5127" max="5127" width="2.33203125" style="1" customWidth="1"/>
    <col min="5128" max="5128" width="15.6640625" style="1" customWidth="1"/>
    <col min="5129" max="5129" width="13.33203125" style="1" customWidth="1"/>
    <col min="5130" max="5372" width="8.88671875" style="1"/>
    <col min="5373" max="5373" width="11.33203125" style="1" customWidth="1"/>
    <col min="5374" max="5374" width="13.6640625" style="1" customWidth="1"/>
    <col min="5375" max="5375" width="2.33203125" style="1" customWidth="1"/>
    <col min="5376" max="5376" width="15" style="1" customWidth="1"/>
    <col min="5377" max="5377" width="2.33203125" style="1" customWidth="1"/>
    <col min="5378" max="5378" width="13.88671875" style="1" customWidth="1"/>
    <col min="5379" max="5379" width="2.33203125" style="1" customWidth="1"/>
    <col min="5380" max="5380" width="14.88671875" style="1" customWidth="1"/>
    <col min="5381" max="5381" width="2.33203125" style="1" customWidth="1"/>
    <col min="5382" max="5382" width="14.109375" style="1" bestFit="1" customWidth="1"/>
    <col min="5383" max="5383" width="2.33203125" style="1" customWidth="1"/>
    <col min="5384" max="5384" width="15.6640625" style="1" customWidth="1"/>
    <col min="5385" max="5385" width="13.33203125" style="1" customWidth="1"/>
    <col min="5386" max="5628" width="8.88671875" style="1"/>
    <col min="5629" max="5629" width="11.33203125" style="1" customWidth="1"/>
    <col min="5630" max="5630" width="13.6640625" style="1" customWidth="1"/>
    <col min="5631" max="5631" width="2.33203125" style="1" customWidth="1"/>
    <col min="5632" max="5632" width="15" style="1" customWidth="1"/>
    <col min="5633" max="5633" width="2.33203125" style="1" customWidth="1"/>
    <col min="5634" max="5634" width="13.88671875" style="1" customWidth="1"/>
    <col min="5635" max="5635" width="2.33203125" style="1" customWidth="1"/>
    <col min="5636" max="5636" width="14.88671875" style="1" customWidth="1"/>
    <col min="5637" max="5637" width="2.33203125" style="1" customWidth="1"/>
    <col min="5638" max="5638" width="14.109375" style="1" bestFit="1" customWidth="1"/>
    <col min="5639" max="5639" width="2.33203125" style="1" customWidth="1"/>
    <col min="5640" max="5640" width="15.6640625" style="1" customWidth="1"/>
    <col min="5641" max="5641" width="13.33203125" style="1" customWidth="1"/>
    <col min="5642" max="5884" width="8.88671875" style="1"/>
    <col min="5885" max="5885" width="11.33203125" style="1" customWidth="1"/>
    <col min="5886" max="5886" width="13.6640625" style="1" customWidth="1"/>
    <col min="5887" max="5887" width="2.33203125" style="1" customWidth="1"/>
    <col min="5888" max="5888" width="15" style="1" customWidth="1"/>
    <col min="5889" max="5889" width="2.33203125" style="1" customWidth="1"/>
    <col min="5890" max="5890" width="13.88671875" style="1" customWidth="1"/>
    <col min="5891" max="5891" width="2.33203125" style="1" customWidth="1"/>
    <col min="5892" max="5892" width="14.88671875" style="1" customWidth="1"/>
    <col min="5893" max="5893" width="2.33203125" style="1" customWidth="1"/>
    <col min="5894" max="5894" width="14.109375" style="1" bestFit="1" customWidth="1"/>
    <col min="5895" max="5895" width="2.33203125" style="1" customWidth="1"/>
    <col min="5896" max="5896" width="15.6640625" style="1" customWidth="1"/>
    <col min="5897" max="5897" width="13.33203125" style="1" customWidth="1"/>
    <col min="5898" max="6140" width="8.88671875" style="1"/>
    <col min="6141" max="6141" width="11.33203125" style="1" customWidth="1"/>
    <col min="6142" max="6142" width="13.6640625" style="1" customWidth="1"/>
    <col min="6143" max="6143" width="2.33203125" style="1" customWidth="1"/>
    <col min="6144" max="6144" width="15" style="1" customWidth="1"/>
    <col min="6145" max="6145" width="2.33203125" style="1" customWidth="1"/>
    <col min="6146" max="6146" width="13.88671875" style="1" customWidth="1"/>
    <col min="6147" max="6147" width="2.33203125" style="1" customWidth="1"/>
    <col min="6148" max="6148" width="14.88671875" style="1" customWidth="1"/>
    <col min="6149" max="6149" width="2.33203125" style="1" customWidth="1"/>
    <col min="6150" max="6150" width="14.109375" style="1" bestFit="1" customWidth="1"/>
    <col min="6151" max="6151" width="2.33203125" style="1" customWidth="1"/>
    <col min="6152" max="6152" width="15.6640625" style="1" customWidth="1"/>
    <col min="6153" max="6153" width="13.33203125" style="1" customWidth="1"/>
    <col min="6154" max="6396" width="8.88671875" style="1"/>
    <col min="6397" max="6397" width="11.33203125" style="1" customWidth="1"/>
    <col min="6398" max="6398" width="13.6640625" style="1" customWidth="1"/>
    <col min="6399" max="6399" width="2.33203125" style="1" customWidth="1"/>
    <col min="6400" max="6400" width="15" style="1" customWidth="1"/>
    <col min="6401" max="6401" width="2.33203125" style="1" customWidth="1"/>
    <col min="6402" max="6402" width="13.88671875" style="1" customWidth="1"/>
    <col min="6403" max="6403" width="2.33203125" style="1" customWidth="1"/>
    <col min="6404" max="6404" width="14.88671875" style="1" customWidth="1"/>
    <col min="6405" max="6405" width="2.33203125" style="1" customWidth="1"/>
    <col min="6406" max="6406" width="14.109375" style="1" bestFit="1" customWidth="1"/>
    <col min="6407" max="6407" width="2.33203125" style="1" customWidth="1"/>
    <col min="6408" max="6408" width="15.6640625" style="1" customWidth="1"/>
    <col min="6409" max="6409" width="13.33203125" style="1" customWidth="1"/>
    <col min="6410" max="6652" width="8.88671875" style="1"/>
    <col min="6653" max="6653" width="11.33203125" style="1" customWidth="1"/>
    <col min="6654" max="6654" width="13.6640625" style="1" customWidth="1"/>
    <col min="6655" max="6655" width="2.33203125" style="1" customWidth="1"/>
    <col min="6656" max="6656" width="15" style="1" customWidth="1"/>
    <col min="6657" max="6657" width="2.33203125" style="1" customWidth="1"/>
    <col min="6658" max="6658" width="13.88671875" style="1" customWidth="1"/>
    <col min="6659" max="6659" width="2.33203125" style="1" customWidth="1"/>
    <col min="6660" max="6660" width="14.88671875" style="1" customWidth="1"/>
    <col min="6661" max="6661" width="2.33203125" style="1" customWidth="1"/>
    <col min="6662" max="6662" width="14.109375" style="1" bestFit="1" customWidth="1"/>
    <col min="6663" max="6663" width="2.33203125" style="1" customWidth="1"/>
    <col min="6664" max="6664" width="15.6640625" style="1" customWidth="1"/>
    <col min="6665" max="6665" width="13.33203125" style="1" customWidth="1"/>
    <col min="6666" max="6908" width="8.88671875" style="1"/>
    <col min="6909" max="6909" width="11.33203125" style="1" customWidth="1"/>
    <col min="6910" max="6910" width="13.6640625" style="1" customWidth="1"/>
    <col min="6911" max="6911" width="2.33203125" style="1" customWidth="1"/>
    <col min="6912" max="6912" width="15" style="1" customWidth="1"/>
    <col min="6913" max="6913" width="2.33203125" style="1" customWidth="1"/>
    <col min="6914" max="6914" width="13.88671875" style="1" customWidth="1"/>
    <col min="6915" max="6915" width="2.33203125" style="1" customWidth="1"/>
    <col min="6916" max="6916" width="14.88671875" style="1" customWidth="1"/>
    <col min="6917" max="6917" width="2.33203125" style="1" customWidth="1"/>
    <col min="6918" max="6918" width="14.109375" style="1" bestFit="1" customWidth="1"/>
    <col min="6919" max="6919" width="2.33203125" style="1" customWidth="1"/>
    <col min="6920" max="6920" width="15.6640625" style="1" customWidth="1"/>
    <col min="6921" max="6921" width="13.33203125" style="1" customWidth="1"/>
    <col min="6922" max="7164" width="8.88671875" style="1"/>
    <col min="7165" max="7165" width="11.33203125" style="1" customWidth="1"/>
    <col min="7166" max="7166" width="13.6640625" style="1" customWidth="1"/>
    <col min="7167" max="7167" width="2.33203125" style="1" customWidth="1"/>
    <col min="7168" max="7168" width="15" style="1" customWidth="1"/>
    <col min="7169" max="7169" width="2.33203125" style="1" customWidth="1"/>
    <col min="7170" max="7170" width="13.88671875" style="1" customWidth="1"/>
    <col min="7171" max="7171" width="2.33203125" style="1" customWidth="1"/>
    <col min="7172" max="7172" width="14.88671875" style="1" customWidth="1"/>
    <col min="7173" max="7173" width="2.33203125" style="1" customWidth="1"/>
    <col min="7174" max="7174" width="14.109375" style="1" bestFit="1" customWidth="1"/>
    <col min="7175" max="7175" width="2.33203125" style="1" customWidth="1"/>
    <col min="7176" max="7176" width="15.6640625" style="1" customWidth="1"/>
    <col min="7177" max="7177" width="13.33203125" style="1" customWidth="1"/>
    <col min="7178" max="7420" width="8.88671875" style="1"/>
    <col min="7421" max="7421" width="11.33203125" style="1" customWidth="1"/>
    <col min="7422" max="7422" width="13.6640625" style="1" customWidth="1"/>
    <col min="7423" max="7423" width="2.33203125" style="1" customWidth="1"/>
    <col min="7424" max="7424" width="15" style="1" customWidth="1"/>
    <col min="7425" max="7425" width="2.33203125" style="1" customWidth="1"/>
    <col min="7426" max="7426" width="13.88671875" style="1" customWidth="1"/>
    <col min="7427" max="7427" width="2.33203125" style="1" customWidth="1"/>
    <col min="7428" max="7428" width="14.88671875" style="1" customWidth="1"/>
    <col min="7429" max="7429" width="2.33203125" style="1" customWidth="1"/>
    <col min="7430" max="7430" width="14.109375" style="1" bestFit="1" customWidth="1"/>
    <col min="7431" max="7431" width="2.33203125" style="1" customWidth="1"/>
    <col min="7432" max="7432" width="15.6640625" style="1" customWidth="1"/>
    <col min="7433" max="7433" width="13.33203125" style="1" customWidth="1"/>
    <col min="7434" max="7676" width="8.88671875" style="1"/>
    <col min="7677" max="7677" width="11.33203125" style="1" customWidth="1"/>
    <col min="7678" max="7678" width="13.6640625" style="1" customWidth="1"/>
    <col min="7679" max="7679" width="2.33203125" style="1" customWidth="1"/>
    <col min="7680" max="7680" width="15" style="1" customWidth="1"/>
    <col min="7681" max="7681" width="2.33203125" style="1" customWidth="1"/>
    <col min="7682" max="7682" width="13.88671875" style="1" customWidth="1"/>
    <col min="7683" max="7683" width="2.33203125" style="1" customWidth="1"/>
    <col min="7684" max="7684" width="14.88671875" style="1" customWidth="1"/>
    <col min="7685" max="7685" width="2.33203125" style="1" customWidth="1"/>
    <col min="7686" max="7686" width="14.109375" style="1" bestFit="1" customWidth="1"/>
    <col min="7687" max="7687" width="2.33203125" style="1" customWidth="1"/>
    <col min="7688" max="7688" width="15.6640625" style="1" customWidth="1"/>
    <col min="7689" max="7689" width="13.33203125" style="1" customWidth="1"/>
    <col min="7690" max="7932" width="8.88671875" style="1"/>
    <col min="7933" max="7933" width="11.33203125" style="1" customWidth="1"/>
    <col min="7934" max="7934" width="13.6640625" style="1" customWidth="1"/>
    <col min="7935" max="7935" width="2.33203125" style="1" customWidth="1"/>
    <col min="7936" max="7936" width="15" style="1" customWidth="1"/>
    <col min="7937" max="7937" width="2.33203125" style="1" customWidth="1"/>
    <col min="7938" max="7938" width="13.88671875" style="1" customWidth="1"/>
    <col min="7939" max="7939" width="2.33203125" style="1" customWidth="1"/>
    <col min="7940" max="7940" width="14.88671875" style="1" customWidth="1"/>
    <col min="7941" max="7941" width="2.33203125" style="1" customWidth="1"/>
    <col min="7942" max="7942" width="14.109375" style="1" bestFit="1" customWidth="1"/>
    <col min="7943" max="7943" width="2.33203125" style="1" customWidth="1"/>
    <col min="7944" max="7944" width="15.6640625" style="1" customWidth="1"/>
    <col min="7945" max="7945" width="13.33203125" style="1" customWidth="1"/>
    <col min="7946" max="8188" width="8.88671875" style="1"/>
    <col min="8189" max="8189" width="11.33203125" style="1" customWidth="1"/>
    <col min="8190" max="8190" width="13.6640625" style="1" customWidth="1"/>
    <col min="8191" max="8191" width="2.33203125" style="1" customWidth="1"/>
    <col min="8192" max="8192" width="15" style="1" customWidth="1"/>
    <col min="8193" max="8193" width="2.33203125" style="1" customWidth="1"/>
    <col min="8194" max="8194" width="13.88671875" style="1" customWidth="1"/>
    <col min="8195" max="8195" width="2.33203125" style="1" customWidth="1"/>
    <col min="8196" max="8196" width="14.88671875" style="1" customWidth="1"/>
    <col min="8197" max="8197" width="2.33203125" style="1" customWidth="1"/>
    <col min="8198" max="8198" width="14.109375" style="1" bestFit="1" customWidth="1"/>
    <col min="8199" max="8199" width="2.33203125" style="1" customWidth="1"/>
    <col min="8200" max="8200" width="15.6640625" style="1" customWidth="1"/>
    <col min="8201" max="8201" width="13.33203125" style="1" customWidth="1"/>
    <col min="8202" max="8444" width="8.88671875" style="1"/>
    <col min="8445" max="8445" width="11.33203125" style="1" customWidth="1"/>
    <col min="8446" max="8446" width="13.6640625" style="1" customWidth="1"/>
    <col min="8447" max="8447" width="2.33203125" style="1" customWidth="1"/>
    <col min="8448" max="8448" width="15" style="1" customWidth="1"/>
    <col min="8449" max="8449" width="2.33203125" style="1" customWidth="1"/>
    <col min="8450" max="8450" width="13.88671875" style="1" customWidth="1"/>
    <col min="8451" max="8451" width="2.33203125" style="1" customWidth="1"/>
    <col min="8452" max="8452" width="14.88671875" style="1" customWidth="1"/>
    <col min="8453" max="8453" width="2.33203125" style="1" customWidth="1"/>
    <col min="8454" max="8454" width="14.109375" style="1" bestFit="1" customWidth="1"/>
    <col min="8455" max="8455" width="2.33203125" style="1" customWidth="1"/>
    <col min="8456" max="8456" width="15.6640625" style="1" customWidth="1"/>
    <col min="8457" max="8457" width="13.33203125" style="1" customWidth="1"/>
    <col min="8458" max="8700" width="8.88671875" style="1"/>
    <col min="8701" max="8701" width="11.33203125" style="1" customWidth="1"/>
    <col min="8702" max="8702" width="13.6640625" style="1" customWidth="1"/>
    <col min="8703" max="8703" width="2.33203125" style="1" customWidth="1"/>
    <col min="8704" max="8704" width="15" style="1" customWidth="1"/>
    <col min="8705" max="8705" width="2.33203125" style="1" customWidth="1"/>
    <col min="8706" max="8706" width="13.88671875" style="1" customWidth="1"/>
    <col min="8707" max="8707" width="2.33203125" style="1" customWidth="1"/>
    <col min="8708" max="8708" width="14.88671875" style="1" customWidth="1"/>
    <col min="8709" max="8709" width="2.33203125" style="1" customWidth="1"/>
    <col min="8710" max="8710" width="14.109375" style="1" bestFit="1" customWidth="1"/>
    <col min="8711" max="8711" width="2.33203125" style="1" customWidth="1"/>
    <col min="8712" max="8712" width="15.6640625" style="1" customWidth="1"/>
    <col min="8713" max="8713" width="13.33203125" style="1" customWidth="1"/>
    <col min="8714" max="8956" width="8.88671875" style="1"/>
    <col min="8957" max="8957" width="11.33203125" style="1" customWidth="1"/>
    <col min="8958" max="8958" width="13.6640625" style="1" customWidth="1"/>
    <col min="8959" max="8959" width="2.33203125" style="1" customWidth="1"/>
    <col min="8960" max="8960" width="15" style="1" customWidth="1"/>
    <col min="8961" max="8961" width="2.33203125" style="1" customWidth="1"/>
    <col min="8962" max="8962" width="13.88671875" style="1" customWidth="1"/>
    <col min="8963" max="8963" width="2.33203125" style="1" customWidth="1"/>
    <col min="8964" max="8964" width="14.88671875" style="1" customWidth="1"/>
    <col min="8965" max="8965" width="2.33203125" style="1" customWidth="1"/>
    <col min="8966" max="8966" width="14.109375" style="1" bestFit="1" customWidth="1"/>
    <col min="8967" max="8967" width="2.33203125" style="1" customWidth="1"/>
    <col min="8968" max="8968" width="15.6640625" style="1" customWidth="1"/>
    <col min="8969" max="8969" width="13.33203125" style="1" customWidth="1"/>
    <col min="8970" max="9212" width="8.88671875" style="1"/>
    <col min="9213" max="9213" width="11.33203125" style="1" customWidth="1"/>
    <col min="9214" max="9214" width="13.6640625" style="1" customWidth="1"/>
    <col min="9215" max="9215" width="2.33203125" style="1" customWidth="1"/>
    <col min="9216" max="9216" width="15" style="1" customWidth="1"/>
    <col min="9217" max="9217" width="2.33203125" style="1" customWidth="1"/>
    <col min="9218" max="9218" width="13.88671875" style="1" customWidth="1"/>
    <col min="9219" max="9219" width="2.33203125" style="1" customWidth="1"/>
    <col min="9220" max="9220" width="14.88671875" style="1" customWidth="1"/>
    <col min="9221" max="9221" width="2.33203125" style="1" customWidth="1"/>
    <col min="9222" max="9222" width="14.109375" style="1" bestFit="1" customWidth="1"/>
    <col min="9223" max="9223" width="2.33203125" style="1" customWidth="1"/>
    <col min="9224" max="9224" width="15.6640625" style="1" customWidth="1"/>
    <col min="9225" max="9225" width="13.33203125" style="1" customWidth="1"/>
    <col min="9226" max="9468" width="8.88671875" style="1"/>
    <col min="9469" max="9469" width="11.33203125" style="1" customWidth="1"/>
    <col min="9470" max="9470" width="13.6640625" style="1" customWidth="1"/>
    <col min="9471" max="9471" width="2.33203125" style="1" customWidth="1"/>
    <col min="9472" max="9472" width="15" style="1" customWidth="1"/>
    <col min="9473" max="9473" width="2.33203125" style="1" customWidth="1"/>
    <col min="9474" max="9474" width="13.88671875" style="1" customWidth="1"/>
    <col min="9475" max="9475" width="2.33203125" style="1" customWidth="1"/>
    <col min="9476" max="9476" width="14.88671875" style="1" customWidth="1"/>
    <col min="9477" max="9477" width="2.33203125" style="1" customWidth="1"/>
    <col min="9478" max="9478" width="14.109375" style="1" bestFit="1" customWidth="1"/>
    <col min="9479" max="9479" width="2.33203125" style="1" customWidth="1"/>
    <col min="9480" max="9480" width="15.6640625" style="1" customWidth="1"/>
    <col min="9481" max="9481" width="13.33203125" style="1" customWidth="1"/>
    <col min="9482" max="9724" width="8.88671875" style="1"/>
    <col min="9725" max="9725" width="11.33203125" style="1" customWidth="1"/>
    <col min="9726" max="9726" width="13.6640625" style="1" customWidth="1"/>
    <col min="9727" max="9727" width="2.33203125" style="1" customWidth="1"/>
    <col min="9728" max="9728" width="15" style="1" customWidth="1"/>
    <col min="9729" max="9729" width="2.33203125" style="1" customWidth="1"/>
    <col min="9730" max="9730" width="13.88671875" style="1" customWidth="1"/>
    <col min="9731" max="9731" width="2.33203125" style="1" customWidth="1"/>
    <col min="9732" max="9732" width="14.88671875" style="1" customWidth="1"/>
    <col min="9733" max="9733" width="2.33203125" style="1" customWidth="1"/>
    <col min="9734" max="9734" width="14.109375" style="1" bestFit="1" customWidth="1"/>
    <col min="9735" max="9735" width="2.33203125" style="1" customWidth="1"/>
    <col min="9736" max="9736" width="15.6640625" style="1" customWidth="1"/>
    <col min="9737" max="9737" width="13.33203125" style="1" customWidth="1"/>
    <col min="9738" max="9980" width="8.88671875" style="1"/>
    <col min="9981" max="9981" width="11.33203125" style="1" customWidth="1"/>
    <col min="9982" max="9982" width="13.6640625" style="1" customWidth="1"/>
    <col min="9983" max="9983" width="2.33203125" style="1" customWidth="1"/>
    <col min="9984" max="9984" width="15" style="1" customWidth="1"/>
    <col min="9985" max="9985" width="2.33203125" style="1" customWidth="1"/>
    <col min="9986" max="9986" width="13.88671875" style="1" customWidth="1"/>
    <col min="9987" max="9987" width="2.33203125" style="1" customWidth="1"/>
    <col min="9988" max="9988" width="14.88671875" style="1" customWidth="1"/>
    <col min="9989" max="9989" width="2.33203125" style="1" customWidth="1"/>
    <col min="9990" max="9990" width="14.109375" style="1" bestFit="1" customWidth="1"/>
    <col min="9991" max="9991" width="2.33203125" style="1" customWidth="1"/>
    <col min="9992" max="9992" width="15.6640625" style="1" customWidth="1"/>
    <col min="9993" max="9993" width="13.33203125" style="1" customWidth="1"/>
    <col min="9994" max="10236" width="8.88671875" style="1"/>
    <col min="10237" max="10237" width="11.33203125" style="1" customWidth="1"/>
    <col min="10238" max="10238" width="13.6640625" style="1" customWidth="1"/>
    <col min="10239" max="10239" width="2.33203125" style="1" customWidth="1"/>
    <col min="10240" max="10240" width="15" style="1" customWidth="1"/>
    <col min="10241" max="10241" width="2.33203125" style="1" customWidth="1"/>
    <col min="10242" max="10242" width="13.88671875" style="1" customWidth="1"/>
    <col min="10243" max="10243" width="2.33203125" style="1" customWidth="1"/>
    <col min="10244" max="10244" width="14.88671875" style="1" customWidth="1"/>
    <col min="10245" max="10245" width="2.33203125" style="1" customWidth="1"/>
    <col min="10246" max="10246" width="14.109375" style="1" bestFit="1" customWidth="1"/>
    <col min="10247" max="10247" width="2.33203125" style="1" customWidth="1"/>
    <col min="10248" max="10248" width="15.6640625" style="1" customWidth="1"/>
    <col min="10249" max="10249" width="13.33203125" style="1" customWidth="1"/>
    <col min="10250" max="10492" width="8.88671875" style="1"/>
    <col min="10493" max="10493" width="11.33203125" style="1" customWidth="1"/>
    <col min="10494" max="10494" width="13.6640625" style="1" customWidth="1"/>
    <col min="10495" max="10495" width="2.33203125" style="1" customWidth="1"/>
    <col min="10496" max="10496" width="15" style="1" customWidth="1"/>
    <col min="10497" max="10497" width="2.33203125" style="1" customWidth="1"/>
    <col min="10498" max="10498" width="13.88671875" style="1" customWidth="1"/>
    <col min="10499" max="10499" width="2.33203125" style="1" customWidth="1"/>
    <col min="10500" max="10500" width="14.88671875" style="1" customWidth="1"/>
    <col min="10501" max="10501" width="2.33203125" style="1" customWidth="1"/>
    <col min="10502" max="10502" width="14.109375" style="1" bestFit="1" customWidth="1"/>
    <col min="10503" max="10503" width="2.33203125" style="1" customWidth="1"/>
    <col min="10504" max="10504" width="15.6640625" style="1" customWidth="1"/>
    <col min="10505" max="10505" width="13.33203125" style="1" customWidth="1"/>
    <col min="10506" max="10748" width="8.88671875" style="1"/>
    <col min="10749" max="10749" width="11.33203125" style="1" customWidth="1"/>
    <col min="10750" max="10750" width="13.6640625" style="1" customWidth="1"/>
    <col min="10751" max="10751" width="2.33203125" style="1" customWidth="1"/>
    <col min="10752" max="10752" width="15" style="1" customWidth="1"/>
    <col min="10753" max="10753" width="2.33203125" style="1" customWidth="1"/>
    <col min="10754" max="10754" width="13.88671875" style="1" customWidth="1"/>
    <col min="10755" max="10755" width="2.33203125" style="1" customWidth="1"/>
    <col min="10756" max="10756" width="14.88671875" style="1" customWidth="1"/>
    <col min="10757" max="10757" width="2.33203125" style="1" customWidth="1"/>
    <col min="10758" max="10758" width="14.109375" style="1" bestFit="1" customWidth="1"/>
    <col min="10759" max="10759" width="2.33203125" style="1" customWidth="1"/>
    <col min="10760" max="10760" width="15.6640625" style="1" customWidth="1"/>
    <col min="10761" max="10761" width="13.33203125" style="1" customWidth="1"/>
    <col min="10762" max="11004" width="8.88671875" style="1"/>
    <col min="11005" max="11005" width="11.33203125" style="1" customWidth="1"/>
    <col min="11006" max="11006" width="13.6640625" style="1" customWidth="1"/>
    <col min="11007" max="11007" width="2.33203125" style="1" customWidth="1"/>
    <col min="11008" max="11008" width="15" style="1" customWidth="1"/>
    <col min="11009" max="11009" width="2.33203125" style="1" customWidth="1"/>
    <col min="11010" max="11010" width="13.88671875" style="1" customWidth="1"/>
    <col min="11011" max="11011" width="2.33203125" style="1" customWidth="1"/>
    <col min="11012" max="11012" width="14.88671875" style="1" customWidth="1"/>
    <col min="11013" max="11013" width="2.33203125" style="1" customWidth="1"/>
    <col min="11014" max="11014" width="14.109375" style="1" bestFit="1" customWidth="1"/>
    <col min="11015" max="11015" width="2.33203125" style="1" customWidth="1"/>
    <col min="11016" max="11016" width="15.6640625" style="1" customWidth="1"/>
    <col min="11017" max="11017" width="13.33203125" style="1" customWidth="1"/>
    <col min="11018" max="11260" width="8.88671875" style="1"/>
    <col min="11261" max="11261" width="11.33203125" style="1" customWidth="1"/>
    <col min="11262" max="11262" width="13.6640625" style="1" customWidth="1"/>
    <col min="11263" max="11263" width="2.33203125" style="1" customWidth="1"/>
    <col min="11264" max="11264" width="15" style="1" customWidth="1"/>
    <col min="11265" max="11265" width="2.33203125" style="1" customWidth="1"/>
    <col min="11266" max="11266" width="13.88671875" style="1" customWidth="1"/>
    <col min="11267" max="11267" width="2.33203125" style="1" customWidth="1"/>
    <col min="11268" max="11268" width="14.88671875" style="1" customWidth="1"/>
    <col min="11269" max="11269" width="2.33203125" style="1" customWidth="1"/>
    <col min="11270" max="11270" width="14.109375" style="1" bestFit="1" customWidth="1"/>
    <col min="11271" max="11271" width="2.33203125" style="1" customWidth="1"/>
    <col min="11272" max="11272" width="15.6640625" style="1" customWidth="1"/>
    <col min="11273" max="11273" width="13.33203125" style="1" customWidth="1"/>
    <col min="11274" max="11516" width="8.88671875" style="1"/>
    <col min="11517" max="11517" width="11.33203125" style="1" customWidth="1"/>
    <col min="11518" max="11518" width="13.6640625" style="1" customWidth="1"/>
    <col min="11519" max="11519" width="2.33203125" style="1" customWidth="1"/>
    <col min="11520" max="11520" width="15" style="1" customWidth="1"/>
    <col min="11521" max="11521" width="2.33203125" style="1" customWidth="1"/>
    <col min="11522" max="11522" width="13.88671875" style="1" customWidth="1"/>
    <col min="11523" max="11523" width="2.33203125" style="1" customWidth="1"/>
    <col min="11524" max="11524" width="14.88671875" style="1" customWidth="1"/>
    <col min="11525" max="11525" width="2.33203125" style="1" customWidth="1"/>
    <col min="11526" max="11526" width="14.109375" style="1" bestFit="1" customWidth="1"/>
    <col min="11527" max="11527" width="2.33203125" style="1" customWidth="1"/>
    <col min="11528" max="11528" width="15.6640625" style="1" customWidth="1"/>
    <col min="11529" max="11529" width="13.33203125" style="1" customWidth="1"/>
    <col min="11530" max="11772" width="8.88671875" style="1"/>
    <col min="11773" max="11773" width="11.33203125" style="1" customWidth="1"/>
    <col min="11774" max="11774" width="13.6640625" style="1" customWidth="1"/>
    <col min="11775" max="11775" width="2.33203125" style="1" customWidth="1"/>
    <col min="11776" max="11776" width="15" style="1" customWidth="1"/>
    <col min="11777" max="11777" width="2.33203125" style="1" customWidth="1"/>
    <col min="11778" max="11778" width="13.88671875" style="1" customWidth="1"/>
    <col min="11779" max="11779" width="2.33203125" style="1" customWidth="1"/>
    <col min="11780" max="11780" width="14.88671875" style="1" customWidth="1"/>
    <col min="11781" max="11781" width="2.33203125" style="1" customWidth="1"/>
    <col min="11782" max="11782" width="14.109375" style="1" bestFit="1" customWidth="1"/>
    <col min="11783" max="11783" width="2.33203125" style="1" customWidth="1"/>
    <col min="11784" max="11784" width="15.6640625" style="1" customWidth="1"/>
    <col min="11785" max="11785" width="13.33203125" style="1" customWidth="1"/>
    <col min="11786" max="12028" width="8.88671875" style="1"/>
    <col min="12029" max="12029" width="11.33203125" style="1" customWidth="1"/>
    <col min="12030" max="12030" width="13.6640625" style="1" customWidth="1"/>
    <col min="12031" max="12031" width="2.33203125" style="1" customWidth="1"/>
    <col min="12032" max="12032" width="15" style="1" customWidth="1"/>
    <col min="12033" max="12033" width="2.33203125" style="1" customWidth="1"/>
    <col min="12034" max="12034" width="13.88671875" style="1" customWidth="1"/>
    <col min="12035" max="12035" width="2.33203125" style="1" customWidth="1"/>
    <col min="12036" max="12036" width="14.88671875" style="1" customWidth="1"/>
    <col min="12037" max="12037" width="2.33203125" style="1" customWidth="1"/>
    <col min="12038" max="12038" width="14.109375" style="1" bestFit="1" customWidth="1"/>
    <col min="12039" max="12039" width="2.33203125" style="1" customWidth="1"/>
    <col min="12040" max="12040" width="15.6640625" style="1" customWidth="1"/>
    <col min="12041" max="12041" width="13.33203125" style="1" customWidth="1"/>
    <col min="12042" max="12284" width="8.88671875" style="1"/>
    <col min="12285" max="12285" width="11.33203125" style="1" customWidth="1"/>
    <col min="12286" max="12286" width="13.6640625" style="1" customWidth="1"/>
    <col min="12287" max="12287" width="2.33203125" style="1" customWidth="1"/>
    <col min="12288" max="12288" width="15" style="1" customWidth="1"/>
    <col min="12289" max="12289" width="2.33203125" style="1" customWidth="1"/>
    <col min="12290" max="12290" width="13.88671875" style="1" customWidth="1"/>
    <col min="12291" max="12291" width="2.33203125" style="1" customWidth="1"/>
    <col min="12292" max="12292" width="14.88671875" style="1" customWidth="1"/>
    <col min="12293" max="12293" width="2.33203125" style="1" customWidth="1"/>
    <col min="12294" max="12294" width="14.109375" style="1" bestFit="1" customWidth="1"/>
    <col min="12295" max="12295" width="2.33203125" style="1" customWidth="1"/>
    <col min="12296" max="12296" width="15.6640625" style="1" customWidth="1"/>
    <col min="12297" max="12297" width="13.33203125" style="1" customWidth="1"/>
    <col min="12298" max="12540" width="8.88671875" style="1"/>
    <col min="12541" max="12541" width="11.33203125" style="1" customWidth="1"/>
    <col min="12542" max="12542" width="13.6640625" style="1" customWidth="1"/>
    <col min="12543" max="12543" width="2.33203125" style="1" customWidth="1"/>
    <col min="12544" max="12544" width="15" style="1" customWidth="1"/>
    <col min="12545" max="12545" width="2.33203125" style="1" customWidth="1"/>
    <col min="12546" max="12546" width="13.88671875" style="1" customWidth="1"/>
    <col min="12547" max="12547" width="2.33203125" style="1" customWidth="1"/>
    <col min="12548" max="12548" width="14.88671875" style="1" customWidth="1"/>
    <col min="12549" max="12549" width="2.33203125" style="1" customWidth="1"/>
    <col min="12550" max="12550" width="14.109375" style="1" bestFit="1" customWidth="1"/>
    <col min="12551" max="12551" width="2.33203125" style="1" customWidth="1"/>
    <col min="12552" max="12552" width="15.6640625" style="1" customWidth="1"/>
    <col min="12553" max="12553" width="13.33203125" style="1" customWidth="1"/>
    <col min="12554" max="12796" width="8.88671875" style="1"/>
    <col min="12797" max="12797" width="11.33203125" style="1" customWidth="1"/>
    <col min="12798" max="12798" width="13.6640625" style="1" customWidth="1"/>
    <col min="12799" max="12799" width="2.33203125" style="1" customWidth="1"/>
    <col min="12800" max="12800" width="15" style="1" customWidth="1"/>
    <col min="12801" max="12801" width="2.33203125" style="1" customWidth="1"/>
    <col min="12802" max="12802" width="13.88671875" style="1" customWidth="1"/>
    <col min="12803" max="12803" width="2.33203125" style="1" customWidth="1"/>
    <col min="12804" max="12804" width="14.88671875" style="1" customWidth="1"/>
    <col min="12805" max="12805" width="2.33203125" style="1" customWidth="1"/>
    <col min="12806" max="12806" width="14.109375" style="1" bestFit="1" customWidth="1"/>
    <col min="12807" max="12807" width="2.33203125" style="1" customWidth="1"/>
    <col min="12808" max="12808" width="15.6640625" style="1" customWidth="1"/>
    <col min="12809" max="12809" width="13.33203125" style="1" customWidth="1"/>
    <col min="12810" max="13052" width="8.88671875" style="1"/>
    <col min="13053" max="13053" width="11.33203125" style="1" customWidth="1"/>
    <col min="13054" max="13054" width="13.6640625" style="1" customWidth="1"/>
    <col min="13055" max="13055" width="2.33203125" style="1" customWidth="1"/>
    <col min="13056" max="13056" width="15" style="1" customWidth="1"/>
    <col min="13057" max="13057" width="2.33203125" style="1" customWidth="1"/>
    <col min="13058" max="13058" width="13.88671875" style="1" customWidth="1"/>
    <col min="13059" max="13059" width="2.33203125" style="1" customWidth="1"/>
    <col min="13060" max="13060" width="14.88671875" style="1" customWidth="1"/>
    <col min="13061" max="13061" width="2.33203125" style="1" customWidth="1"/>
    <col min="13062" max="13062" width="14.109375" style="1" bestFit="1" customWidth="1"/>
    <col min="13063" max="13063" width="2.33203125" style="1" customWidth="1"/>
    <col min="13064" max="13064" width="15.6640625" style="1" customWidth="1"/>
    <col min="13065" max="13065" width="13.33203125" style="1" customWidth="1"/>
    <col min="13066" max="13308" width="8.88671875" style="1"/>
    <col min="13309" max="13309" width="11.33203125" style="1" customWidth="1"/>
    <col min="13310" max="13310" width="13.6640625" style="1" customWidth="1"/>
    <col min="13311" max="13311" width="2.33203125" style="1" customWidth="1"/>
    <col min="13312" max="13312" width="15" style="1" customWidth="1"/>
    <col min="13313" max="13313" width="2.33203125" style="1" customWidth="1"/>
    <col min="13314" max="13314" width="13.88671875" style="1" customWidth="1"/>
    <col min="13315" max="13315" width="2.33203125" style="1" customWidth="1"/>
    <col min="13316" max="13316" width="14.88671875" style="1" customWidth="1"/>
    <col min="13317" max="13317" width="2.33203125" style="1" customWidth="1"/>
    <col min="13318" max="13318" width="14.109375" style="1" bestFit="1" customWidth="1"/>
    <col min="13319" max="13319" width="2.33203125" style="1" customWidth="1"/>
    <col min="13320" max="13320" width="15.6640625" style="1" customWidth="1"/>
    <col min="13321" max="13321" width="13.33203125" style="1" customWidth="1"/>
    <col min="13322" max="13564" width="8.88671875" style="1"/>
    <col min="13565" max="13565" width="11.33203125" style="1" customWidth="1"/>
    <col min="13566" max="13566" width="13.6640625" style="1" customWidth="1"/>
    <col min="13567" max="13567" width="2.33203125" style="1" customWidth="1"/>
    <col min="13568" max="13568" width="15" style="1" customWidth="1"/>
    <col min="13569" max="13569" width="2.33203125" style="1" customWidth="1"/>
    <col min="13570" max="13570" width="13.88671875" style="1" customWidth="1"/>
    <col min="13571" max="13571" width="2.33203125" style="1" customWidth="1"/>
    <col min="13572" max="13572" width="14.88671875" style="1" customWidth="1"/>
    <col min="13573" max="13573" width="2.33203125" style="1" customWidth="1"/>
    <col min="13574" max="13574" width="14.109375" style="1" bestFit="1" customWidth="1"/>
    <col min="13575" max="13575" width="2.33203125" style="1" customWidth="1"/>
    <col min="13576" max="13576" width="15.6640625" style="1" customWidth="1"/>
    <col min="13577" max="13577" width="13.33203125" style="1" customWidth="1"/>
    <col min="13578" max="13820" width="8.88671875" style="1"/>
    <col min="13821" max="13821" width="11.33203125" style="1" customWidth="1"/>
    <col min="13822" max="13822" width="13.6640625" style="1" customWidth="1"/>
    <col min="13823" max="13823" width="2.33203125" style="1" customWidth="1"/>
    <col min="13824" max="13824" width="15" style="1" customWidth="1"/>
    <col min="13825" max="13825" width="2.33203125" style="1" customWidth="1"/>
    <col min="13826" max="13826" width="13.88671875" style="1" customWidth="1"/>
    <col min="13827" max="13827" width="2.33203125" style="1" customWidth="1"/>
    <col min="13828" max="13828" width="14.88671875" style="1" customWidth="1"/>
    <col min="13829" max="13829" width="2.33203125" style="1" customWidth="1"/>
    <col min="13830" max="13830" width="14.109375" style="1" bestFit="1" customWidth="1"/>
    <col min="13831" max="13831" width="2.33203125" style="1" customWidth="1"/>
    <col min="13832" max="13832" width="15.6640625" style="1" customWidth="1"/>
    <col min="13833" max="13833" width="13.33203125" style="1" customWidth="1"/>
    <col min="13834" max="14076" width="8.88671875" style="1"/>
    <col min="14077" max="14077" width="11.33203125" style="1" customWidth="1"/>
    <col min="14078" max="14078" width="13.6640625" style="1" customWidth="1"/>
    <col min="14079" max="14079" width="2.33203125" style="1" customWidth="1"/>
    <col min="14080" max="14080" width="15" style="1" customWidth="1"/>
    <col min="14081" max="14081" width="2.33203125" style="1" customWidth="1"/>
    <col min="14082" max="14082" width="13.88671875" style="1" customWidth="1"/>
    <col min="14083" max="14083" width="2.33203125" style="1" customWidth="1"/>
    <col min="14084" max="14084" width="14.88671875" style="1" customWidth="1"/>
    <col min="14085" max="14085" width="2.33203125" style="1" customWidth="1"/>
    <col min="14086" max="14086" width="14.109375" style="1" bestFit="1" customWidth="1"/>
    <col min="14087" max="14087" width="2.33203125" style="1" customWidth="1"/>
    <col min="14088" max="14088" width="15.6640625" style="1" customWidth="1"/>
    <col min="14089" max="14089" width="13.33203125" style="1" customWidth="1"/>
    <col min="14090" max="14332" width="8.88671875" style="1"/>
    <col min="14333" max="14333" width="11.33203125" style="1" customWidth="1"/>
    <col min="14334" max="14334" width="13.6640625" style="1" customWidth="1"/>
    <col min="14335" max="14335" width="2.33203125" style="1" customWidth="1"/>
    <col min="14336" max="14336" width="15" style="1" customWidth="1"/>
    <col min="14337" max="14337" width="2.33203125" style="1" customWidth="1"/>
    <col min="14338" max="14338" width="13.88671875" style="1" customWidth="1"/>
    <col min="14339" max="14339" width="2.33203125" style="1" customWidth="1"/>
    <col min="14340" max="14340" width="14.88671875" style="1" customWidth="1"/>
    <col min="14341" max="14341" width="2.33203125" style="1" customWidth="1"/>
    <col min="14342" max="14342" width="14.109375" style="1" bestFit="1" customWidth="1"/>
    <col min="14343" max="14343" width="2.33203125" style="1" customWidth="1"/>
    <col min="14344" max="14344" width="15.6640625" style="1" customWidth="1"/>
    <col min="14345" max="14345" width="13.33203125" style="1" customWidth="1"/>
    <col min="14346" max="14588" width="8.88671875" style="1"/>
    <col min="14589" max="14589" width="11.33203125" style="1" customWidth="1"/>
    <col min="14590" max="14590" width="13.6640625" style="1" customWidth="1"/>
    <col min="14591" max="14591" width="2.33203125" style="1" customWidth="1"/>
    <col min="14592" max="14592" width="15" style="1" customWidth="1"/>
    <col min="14593" max="14593" width="2.33203125" style="1" customWidth="1"/>
    <col min="14594" max="14594" width="13.88671875" style="1" customWidth="1"/>
    <col min="14595" max="14595" width="2.33203125" style="1" customWidth="1"/>
    <col min="14596" max="14596" width="14.88671875" style="1" customWidth="1"/>
    <col min="14597" max="14597" width="2.33203125" style="1" customWidth="1"/>
    <col min="14598" max="14598" width="14.109375" style="1" bestFit="1" customWidth="1"/>
    <col min="14599" max="14599" width="2.33203125" style="1" customWidth="1"/>
    <col min="14600" max="14600" width="15.6640625" style="1" customWidth="1"/>
    <col min="14601" max="14601" width="13.33203125" style="1" customWidth="1"/>
    <col min="14602" max="14844" width="8.88671875" style="1"/>
    <col min="14845" max="14845" width="11.33203125" style="1" customWidth="1"/>
    <col min="14846" max="14846" width="13.6640625" style="1" customWidth="1"/>
    <col min="14847" max="14847" width="2.33203125" style="1" customWidth="1"/>
    <col min="14848" max="14848" width="15" style="1" customWidth="1"/>
    <col min="14849" max="14849" width="2.33203125" style="1" customWidth="1"/>
    <col min="14850" max="14850" width="13.88671875" style="1" customWidth="1"/>
    <col min="14851" max="14851" width="2.33203125" style="1" customWidth="1"/>
    <col min="14852" max="14852" width="14.88671875" style="1" customWidth="1"/>
    <col min="14853" max="14853" width="2.33203125" style="1" customWidth="1"/>
    <col min="14854" max="14854" width="14.109375" style="1" bestFit="1" customWidth="1"/>
    <col min="14855" max="14855" width="2.33203125" style="1" customWidth="1"/>
    <col min="14856" max="14856" width="15.6640625" style="1" customWidth="1"/>
    <col min="14857" max="14857" width="13.33203125" style="1" customWidth="1"/>
    <col min="14858" max="15100" width="8.88671875" style="1"/>
    <col min="15101" max="15101" width="11.33203125" style="1" customWidth="1"/>
    <col min="15102" max="15102" width="13.6640625" style="1" customWidth="1"/>
    <col min="15103" max="15103" width="2.33203125" style="1" customWidth="1"/>
    <col min="15104" max="15104" width="15" style="1" customWidth="1"/>
    <col min="15105" max="15105" width="2.33203125" style="1" customWidth="1"/>
    <col min="15106" max="15106" width="13.88671875" style="1" customWidth="1"/>
    <col min="15107" max="15107" width="2.33203125" style="1" customWidth="1"/>
    <col min="15108" max="15108" width="14.88671875" style="1" customWidth="1"/>
    <col min="15109" max="15109" width="2.33203125" style="1" customWidth="1"/>
    <col min="15110" max="15110" width="14.109375" style="1" bestFit="1" customWidth="1"/>
    <col min="15111" max="15111" width="2.33203125" style="1" customWidth="1"/>
    <col min="15112" max="15112" width="15.6640625" style="1" customWidth="1"/>
    <col min="15113" max="15113" width="13.33203125" style="1" customWidth="1"/>
    <col min="15114" max="15356" width="8.88671875" style="1"/>
    <col min="15357" max="15357" width="11.33203125" style="1" customWidth="1"/>
    <col min="15358" max="15358" width="13.6640625" style="1" customWidth="1"/>
    <col min="15359" max="15359" width="2.33203125" style="1" customWidth="1"/>
    <col min="15360" max="15360" width="15" style="1" customWidth="1"/>
    <col min="15361" max="15361" width="2.33203125" style="1" customWidth="1"/>
    <col min="15362" max="15362" width="13.88671875" style="1" customWidth="1"/>
    <col min="15363" max="15363" width="2.33203125" style="1" customWidth="1"/>
    <col min="15364" max="15364" width="14.88671875" style="1" customWidth="1"/>
    <col min="15365" max="15365" width="2.33203125" style="1" customWidth="1"/>
    <col min="15366" max="15366" width="14.109375" style="1" bestFit="1" customWidth="1"/>
    <col min="15367" max="15367" width="2.33203125" style="1" customWidth="1"/>
    <col min="15368" max="15368" width="15.6640625" style="1" customWidth="1"/>
    <col min="15369" max="15369" width="13.33203125" style="1" customWidth="1"/>
    <col min="15370" max="15612" width="8.88671875" style="1"/>
    <col min="15613" max="15613" width="11.33203125" style="1" customWidth="1"/>
    <col min="15614" max="15614" width="13.6640625" style="1" customWidth="1"/>
    <col min="15615" max="15615" width="2.33203125" style="1" customWidth="1"/>
    <col min="15616" max="15616" width="15" style="1" customWidth="1"/>
    <col min="15617" max="15617" width="2.33203125" style="1" customWidth="1"/>
    <col min="15618" max="15618" width="13.88671875" style="1" customWidth="1"/>
    <col min="15619" max="15619" width="2.33203125" style="1" customWidth="1"/>
    <col min="15620" max="15620" width="14.88671875" style="1" customWidth="1"/>
    <col min="15621" max="15621" width="2.33203125" style="1" customWidth="1"/>
    <col min="15622" max="15622" width="14.109375" style="1" bestFit="1" customWidth="1"/>
    <col min="15623" max="15623" width="2.33203125" style="1" customWidth="1"/>
    <col min="15624" max="15624" width="15.6640625" style="1" customWidth="1"/>
    <col min="15625" max="15625" width="13.33203125" style="1" customWidth="1"/>
    <col min="15626" max="15868" width="8.88671875" style="1"/>
    <col min="15869" max="15869" width="11.33203125" style="1" customWidth="1"/>
    <col min="15870" max="15870" width="13.6640625" style="1" customWidth="1"/>
    <col min="15871" max="15871" width="2.33203125" style="1" customWidth="1"/>
    <col min="15872" max="15872" width="15" style="1" customWidth="1"/>
    <col min="15873" max="15873" width="2.33203125" style="1" customWidth="1"/>
    <col min="15874" max="15874" width="13.88671875" style="1" customWidth="1"/>
    <col min="15875" max="15875" width="2.33203125" style="1" customWidth="1"/>
    <col min="15876" max="15876" width="14.88671875" style="1" customWidth="1"/>
    <col min="15877" max="15877" width="2.33203125" style="1" customWidth="1"/>
    <col min="15878" max="15878" width="14.109375" style="1" bestFit="1" customWidth="1"/>
    <col min="15879" max="15879" width="2.33203125" style="1" customWidth="1"/>
    <col min="15880" max="15880" width="15.6640625" style="1" customWidth="1"/>
    <col min="15881" max="15881" width="13.33203125" style="1" customWidth="1"/>
    <col min="15882" max="16124" width="8.88671875" style="1"/>
    <col min="16125" max="16125" width="11.33203125" style="1" customWidth="1"/>
    <col min="16126" max="16126" width="13.6640625" style="1" customWidth="1"/>
    <col min="16127" max="16127" width="2.33203125" style="1" customWidth="1"/>
    <col min="16128" max="16128" width="15" style="1" customWidth="1"/>
    <col min="16129" max="16129" width="2.33203125" style="1" customWidth="1"/>
    <col min="16130" max="16130" width="13.88671875" style="1" customWidth="1"/>
    <col min="16131" max="16131" width="2.33203125" style="1" customWidth="1"/>
    <col min="16132" max="16132" width="14.88671875" style="1" customWidth="1"/>
    <col min="16133" max="16133" width="2.33203125" style="1" customWidth="1"/>
    <col min="16134" max="16134" width="14.109375" style="1" bestFit="1" customWidth="1"/>
    <col min="16135" max="16135" width="2.33203125" style="1" customWidth="1"/>
    <col min="16136" max="16136" width="15.6640625" style="1" customWidth="1"/>
    <col min="16137" max="16137" width="13.33203125" style="1" customWidth="1"/>
    <col min="16138" max="16380" width="8.88671875" style="1"/>
    <col min="16381" max="16384" width="8.88671875" style="1" customWidth="1"/>
  </cols>
  <sheetData>
    <row r="1" spans="1:11" ht="17.399999999999999" x14ac:dyDescent="0.3">
      <c r="B1" s="199" t="s">
        <v>65</v>
      </c>
      <c r="C1" s="199"/>
      <c r="D1" s="199"/>
      <c r="E1" s="199"/>
      <c r="F1" s="199"/>
      <c r="G1" s="199"/>
      <c r="H1" s="199"/>
      <c r="I1" s="199"/>
    </row>
    <row r="2" spans="1:11" s="3" customFormat="1" ht="15.6" customHeight="1" x14ac:dyDescent="0.3">
      <c r="A2" s="50"/>
      <c r="B2" s="122"/>
      <c r="C2" s="122"/>
      <c r="D2" s="122"/>
      <c r="E2" s="122"/>
      <c r="F2" s="122"/>
      <c r="G2" s="122"/>
      <c r="H2" s="122"/>
      <c r="I2" s="122"/>
    </row>
    <row r="3" spans="1:11" s="3" customFormat="1" ht="15.6" customHeight="1" x14ac:dyDescent="0.3">
      <c r="A3" s="50"/>
      <c r="B3" s="48"/>
      <c r="C3" s="48"/>
      <c r="D3" s="48"/>
      <c r="E3" s="181"/>
      <c r="F3" s="48" t="s">
        <v>138</v>
      </c>
      <c r="G3" s="48"/>
      <c r="H3" s="48"/>
      <c r="I3" s="48" t="s">
        <v>201</v>
      </c>
    </row>
    <row r="4" spans="1:11" s="25" customFormat="1" ht="15.6" customHeight="1" x14ac:dyDescent="0.3">
      <c r="A4" s="157"/>
      <c r="B4" s="197" t="s">
        <v>43</v>
      </c>
      <c r="C4" s="197" t="s">
        <v>196</v>
      </c>
      <c r="D4" s="197"/>
      <c r="E4" s="182"/>
      <c r="F4" s="197" t="s">
        <v>197</v>
      </c>
      <c r="G4" s="197" t="s">
        <v>62</v>
      </c>
      <c r="H4" s="197"/>
      <c r="I4" s="197" t="s">
        <v>200</v>
      </c>
    </row>
    <row r="5" spans="1:11" s="25" customFormat="1" ht="15.6" customHeight="1" x14ac:dyDescent="0.3">
      <c r="A5" s="157"/>
      <c r="B5" s="198" t="s">
        <v>48</v>
      </c>
      <c r="C5" s="198" t="s">
        <v>195</v>
      </c>
      <c r="D5" s="198" t="s">
        <v>73</v>
      </c>
      <c r="E5" s="183" t="s">
        <v>72</v>
      </c>
      <c r="F5" s="198" t="s">
        <v>198</v>
      </c>
      <c r="G5" s="198" t="s">
        <v>80</v>
      </c>
      <c r="H5" s="198" t="s">
        <v>148</v>
      </c>
      <c r="I5" s="198" t="s">
        <v>199</v>
      </c>
    </row>
    <row r="6" spans="1:11" s="3" customFormat="1" ht="15.6" customHeight="1" x14ac:dyDescent="0.25">
      <c r="A6" s="50"/>
      <c r="B6" s="160" t="s">
        <v>11</v>
      </c>
      <c r="C6" s="161">
        <v>1000000</v>
      </c>
      <c r="D6" s="162">
        <v>0</v>
      </c>
      <c r="E6" s="162">
        <v>0</v>
      </c>
      <c r="F6" s="162">
        <v>0</v>
      </c>
      <c r="G6" s="162">
        <v>0</v>
      </c>
      <c r="H6" s="163">
        <f>SUM(C6:G6)</f>
        <v>1000000</v>
      </c>
      <c r="I6" s="164">
        <v>47</v>
      </c>
      <c r="J6" s="26"/>
    </row>
    <row r="7" spans="1:11" s="3" customFormat="1" ht="15.6" customHeight="1" x14ac:dyDescent="0.25">
      <c r="A7" s="50"/>
      <c r="B7" s="4" t="s">
        <v>12</v>
      </c>
      <c r="C7" s="62">
        <v>0</v>
      </c>
      <c r="D7" s="165">
        <v>104450000</v>
      </c>
      <c r="E7" s="62">
        <v>0</v>
      </c>
      <c r="F7" s="62">
        <v>0</v>
      </c>
      <c r="G7" s="62">
        <v>0</v>
      </c>
      <c r="H7" s="5">
        <f>SUM(C7:G7)</f>
        <v>104450000</v>
      </c>
      <c r="I7" s="6">
        <v>2002</v>
      </c>
      <c r="J7" s="26"/>
      <c r="K7" s="177"/>
    </row>
    <row r="8" spans="1:11" s="3" customFormat="1" ht="15.6" customHeight="1" x14ac:dyDescent="0.25">
      <c r="A8" s="50"/>
      <c r="B8" s="4" t="s">
        <v>13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5">
        <f t="shared" ref="H8:H35" si="0">SUM(C8:G8)</f>
        <v>0</v>
      </c>
      <c r="I8" s="6">
        <v>109</v>
      </c>
      <c r="J8" s="26"/>
    </row>
    <row r="9" spans="1:11" s="3" customFormat="1" ht="15.6" customHeight="1" x14ac:dyDescent="0.25">
      <c r="A9" s="50"/>
      <c r="B9" s="4" t="s">
        <v>14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5">
        <f t="shared" si="0"/>
        <v>0</v>
      </c>
      <c r="I9" s="62">
        <v>0</v>
      </c>
      <c r="J9" s="26"/>
    </row>
    <row r="10" spans="1:11" s="3" customFormat="1" ht="15.6" customHeight="1" x14ac:dyDescent="0.25">
      <c r="A10" s="50"/>
      <c r="B10" s="4" t="s">
        <v>15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5">
        <f t="shared" si="0"/>
        <v>0</v>
      </c>
      <c r="I10" s="62">
        <v>0</v>
      </c>
      <c r="J10" s="26"/>
    </row>
    <row r="11" spans="1:11" s="3" customFormat="1" ht="15.6" customHeight="1" x14ac:dyDescent="0.25">
      <c r="A11" s="50"/>
      <c r="B11" s="4" t="s">
        <v>16</v>
      </c>
      <c r="C11" s="165">
        <v>4000000</v>
      </c>
      <c r="D11" s="62">
        <v>0</v>
      </c>
      <c r="E11" s="62">
        <v>0</v>
      </c>
      <c r="F11" s="62">
        <v>0</v>
      </c>
      <c r="G11" s="62">
        <v>0</v>
      </c>
      <c r="H11" s="5">
        <f t="shared" si="0"/>
        <v>4000000</v>
      </c>
      <c r="I11" s="6">
        <v>56</v>
      </c>
      <c r="J11" s="26"/>
    </row>
    <row r="12" spans="1:11" s="3" customFormat="1" ht="15.6" customHeight="1" x14ac:dyDescent="0.25">
      <c r="A12" s="50"/>
      <c r="B12" s="4" t="s">
        <v>17</v>
      </c>
      <c r="C12" s="165">
        <v>4000000</v>
      </c>
      <c r="D12" s="165">
        <v>15000000</v>
      </c>
      <c r="E12" s="62">
        <v>0</v>
      </c>
      <c r="F12" s="62">
        <v>0</v>
      </c>
      <c r="G12" s="62">
        <v>0</v>
      </c>
      <c r="H12" s="5">
        <f t="shared" si="0"/>
        <v>19000000</v>
      </c>
      <c r="I12" s="6">
        <v>201</v>
      </c>
      <c r="J12" s="26"/>
    </row>
    <row r="13" spans="1:11" s="3" customFormat="1" ht="15.6" customHeight="1" x14ac:dyDescent="0.25">
      <c r="A13" s="50">
        <v>1</v>
      </c>
      <c r="B13" s="4" t="s">
        <v>18</v>
      </c>
      <c r="C13" s="165">
        <v>8261888</v>
      </c>
      <c r="D13" s="62">
        <v>0</v>
      </c>
      <c r="E13" s="62">
        <v>0</v>
      </c>
      <c r="F13" s="62">
        <v>0</v>
      </c>
      <c r="G13" s="62">
        <v>0</v>
      </c>
      <c r="H13" s="5">
        <f t="shared" si="0"/>
        <v>8261888</v>
      </c>
      <c r="I13" s="62">
        <v>0</v>
      </c>
      <c r="J13" s="26"/>
    </row>
    <row r="14" spans="1:11" s="3" customFormat="1" ht="15.6" customHeight="1" x14ac:dyDescent="0.25">
      <c r="A14" s="50"/>
      <c r="B14" s="4" t="s">
        <v>19</v>
      </c>
      <c r="C14" s="165">
        <v>8261888</v>
      </c>
      <c r="D14" s="165">
        <v>8000000</v>
      </c>
      <c r="E14" s="62">
        <v>0</v>
      </c>
      <c r="F14" s="62">
        <v>0</v>
      </c>
      <c r="G14" s="62">
        <v>0</v>
      </c>
      <c r="H14" s="5">
        <f t="shared" si="0"/>
        <v>16261888</v>
      </c>
      <c r="I14" s="62">
        <v>0</v>
      </c>
      <c r="J14" s="26"/>
    </row>
    <row r="15" spans="1:11" s="3" customFormat="1" ht="15.6" customHeight="1" x14ac:dyDescent="0.25">
      <c r="A15" s="50">
        <v>2</v>
      </c>
      <c r="B15" s="4" t="s">
        <v>20</v>
      </c>
      <c r="C15" s="165">
        <v>8261888</v>
      </c>
      <c r="D15" s="62">
        <v>0</v>
      </c>
      <c r="E15" s="207">
        <f>15000000+8000000+5692348</f>
        <v>28692348</v>
      </c>
      <c r="F15" s="62">
        <v>0</v>
      </c>
      <c r="G15" s="62">
        <v>0</v>
      </c>
      <c r="H15" s="5">
        <f t="shared" si="0"/>
        <v>36954236</v>
      </c>
      <c r="I15" s="6">
        <v>353</v>
      </c>
      <c r="J15" s="26"/>
    </row>
    <row r="16" spans="1:11" s="3" customFormat="1" ht="15.6" customHeight="1" x14ac:dyDescent="0.25">
      <c r="A16" s="50"/>
      <c r="B16" s="4" t="s">
        <v>21</v>
      </c>
      <c r="C16" s="165">
        <v>8261888</v>
      </c>
      <c r="D16" s="62">
        <v>0</v>
      </c>
      <c r="E16" s="165">
        <v>18092605</v>
      </c>
      <c r="F16" s="62">
        <v>0</v>
      </c>
      <c r="G16" s="62">
        <v>0</v>
      </c>
      <c r="H16" s="5">
        <f t="shared" si="0"/>
        <v>26354493</v>
      </c>
      <c r="I16" s="6">
        <v>36</v>
      </c>
      <c r="J16" s="26"/>
    </row>
    <row r="17" spans="1:10" s="3" customFormat="1" ht="15.6" customHeight="1" x14ac:dyDescent="0.25">
      <c r="A17" s="50"/>
      <c r="B17" s="4" t="s">
        <v>22</v>
      </c>
      <c r="C17" s="165">
        <v>8261888</v>
      </c>
      <c r="D17" s="62">
        <v>0</v>
      </c>
      <c r="E17" s="165">
        <v>1715610</v>
      </c>
      <c r="F17" s="62">
        <v>0</v>
      </c>
      <c r="G17" s="62">
        <v>0</v>
      </c>
      <c r="H17" s="5">
        <f t="shared" si="0"/>
        <v>9977498</v>
      </c>
      <c r="I17" s="6">
        <v>73</v>
      </c>
      <c r="J17" s="26"/>
    </row>
    <row r="18" spans="1:10" s="3" customFormat="1" ht="15.6" customHeight="1" x14ac:dyDescent="0.25">
      <c r="A18" s="50">
        <v>3</v>
      </c>
      <c r="B18" s="4" t="s">
        <v>23</v>
      </c>
      <c r="C18" s="165">
        <v>10676931</v>
      </c>
      <c r="D18" s="62">
        <v>0</v>
      </c>
      <c r="E18" s="165">
        <v>13166426</v>
      </c>
      <c r="F18" s="165">
        <v>7584954</v>
      </c>
      <c r="G18" s="165">
        <v>5000000</v>
      </c>
      <c r="H18" s="5">
        <f t="shared" si="0"/>
        <v>36428311</v>
      </c>
      <c r="I18" s="6">
        <v>86</v>
      </c>
      <c r="J18" s="26"/>
    </row>
    <row r="19" spans="1:10" s="3" customFormat="1" ht="15.6" customHeight="1" x14ac:dyDescent="0.25">
      <c r="A19" s="50"/>
      <c r="B19" s="4" t="s">
        <v>24</v>
      </c>
      <c r="C19" s="165">
        <v>10676931</v>
      </c>
      <c r="D19" s="62">
        <v>0</v>
      </c>
      <c r="E19" s="62">
        <v>0</v>
      </c>
      <c r="F19" s="165">
        <v>26123069</v>
      </c>
      <c r="G19" s="62">
        <v>0</v>
      </c>
      <c r="H19" s="5">
        <f t="shared" si="0"/>
        <v>36800000</v>
      </c>
      <c r="I19" s="6">
        <v>710</v>
      </c>
      <c r="J19" s="26"/>
    </row>
    <row r="20" spans="1:10" s="3" customFormat="1" ht="15.6" customHeight="1" x14ac:dyDescent="0.25">
      <c r="A20" s="50">
        <v>4</v>
      </c>
      <c r="B20" s="4" t="s">
        <v>25</v>
      </c>
      <c r="C20" s="165">
        <v>10676931</v>
      </c>
      <c r="D20" s="62">
        <v>0</v>
      </c>
      <c r="E20" s="62">
        <v>0</v>
      </c>
      <c r="F20" s="62">
        <v>0</v>
      </c>
      <c r="G20" s="165">
        <v>30546069</v>
      </c>
      <c r="H20" s="5">
        <f t="shared" si="0"/>
        <v>41223000</v>
      </c>
      <c r="I20" s="6">
        <v>529</v>
      </c>
      <c r="J20" s="26"/>
    </row>
    <row r="21" spans="1:10" s="3" customFormat="1" ht="15.6" customHeight="1" x14ac:dyDescent="0.25">
      <c r="A21" s="50">
        <v>5</v>
      </c>
      <c r="B21" s="4" t="s">
        <v>26</v>
      </c>
      <c r="C21" s="165">
        <v>10676931</v>
      </c>
      <c r="D21" s="62">
        <v>0</v>
      </c>
      <c r="E21" s="62">
        <v>0</v>
      </c>
      <c r="F21" s="62">
        <v>0</v>
      </c>
      <c r="G21" s="62">
        <v>0</v>
      </c>
      <c r="H21" s="5">
        <f t="shared" si="0"/>
        <v>10676931</v>
      </c>
      <c r="I21" s="62">
        <v>0</v>
      </c>
      <c r="J21" s="26"/>
    </row>
    <row r="22" spans="1:10" s="3" customFormat="1" ht="15.6" customHeight="1" x14ac:dyDescent="0.25">
      <c r="A22" s="50">
        <v>6</v>
      </c>
      <c r="B22" s="4" t="s">
        <v>27</v>
      </c>
      <c r="C22" s="165">
        <v>19377</v>
      </c>
      <c r="D22" s="62">
        <v>0</v>
      </c>
      <c r="E22" s="62">
        <v>0</v>
      </c>
      <c r="F22" s="62">
        <v>0</v>
      </c>
      <c r="G22" s="62">
        <v>0</v>
      </c>
      <c r="H22" s="5">
        <f t="shared" si="0"/>
        <v>19377</v>
      </c>
      <c r="I22" s="6">
        <v>2</v>
      </c>
      <c r="J22" s="26"/>
    </row>
    <row r="23" spans="1:10" s="3" customFormat="1" ht="15.6" customHeight="1" x14ac:dyDescent="0.25">
      <c r="A23" s="50"/>
      <c r="B23" s="4" t="s">
        <v>28</v>
      </c>
      <c r="C23" s="165">
        <v>15506</v>
      </c>
      <c r="D23" s="62">
        <v>0</v>
      </c>
      <c r="E23" s="62">
        <v>0</v>
      </c>
      <c r="F23" s="62">
        <v>0</v>
      </c>
      <c r="G23" s="62">
        <v>0</v>
      </c>
      <c r="H23" s="5">
        <f t="shared" si="0"/>
        <v>15506</v>
      </c>
      <c r="I23" s="6">
        <v>2</v>
      </c>
      <c r="J23" s="26"/>
    </row>
    <row r="24" spans="1:10" s="3" customFormat="1" ht="15.6" customHeight="1" x14ac:dyDescent="0.25">
      <c r="A24" s="50"/>
      <c r="B24" s="4" t="s">
        <v>29</v>
      </c>
      <c r="C24" s="165">
        <v>15506</v>
      </c>
      <c r="D24" s="62">
        <v>0</v>
      </c>
      <c r="E24" s="165">
        <v>12350000</v>
      </c>
      <c r="F24" s="62">
        <v>0</v>
      </c>
      <c r="G24" s="62">
        <v>0</v>
      </c>
      <c r="H24" s="5">
        <f t="shared" si="0"/>
        <v>12365506</v>
      </c>
      <c r="I24" s="62">
        <v>0</v>
      </c>
      <c r="J24" s="26"/>
    </row>
    <row r="25" spans="1:10" s="3" customFormat="1" ht="15.6" customHeight="1" x14ac:dyDescent="0.25">
      <c r="A25" s="50">
        <v>7</v>
      </c>
      <c r="B25" s="4" t="s">
        <v>30</v>
      </c>
      <c r="C25" s="165">
        <v>15506</v>
      </c>
      <c r="D25" s="62">
        <v>0</v>
      </c>
      <c r="E25" s="165">
        <v>12467000</v>
      </c>
      <c r="F25" s="62">
        <v>0</v>
      </c>
      <c r="G25" s="62">
        <v>0</v>
      </c>
      <c r="H25" s="5">
        <f t="shared" si="0"/>
        <v>12482506</v>
      </c>
      <c r="I25" s="6">
        <v>342</v>
      </c>
      <c r="J25" s="26"/>
    </row>
    <row r="26" spans="1:10" s="3" customFormat="1" ht="15.6" customHeight="1" x14ac:dyDescent="0.25">
      <c r="A26" s="50"/>
      <c r="B26" s="4" t="s">
        <v>31</v>
      </c>
      <c r="C26" s="165">
        <v>1015506</v>
      </c>
      <c r="D26" s="62">
        <v>0</v>
      </c>
      <c r="E26" s="165">
        <f>3510000+1700000+3300000+3500000</f>
        <v>12010000</v>
      </c>
      <c r="F26" s="165">
        <v>10500000</v>
      </c>
      <c r="G26" s="62">
        <v>0</v>
      </c>
      <c r="H26" s="5">
        <f t="shared" si="0"/>
        <v>23525506</v>
      </c>
      <c r="I26" s="6">
        <v>241</v>
      </c>
      <c r="J26" s="26"/>
    </row>
    <row r="27" spans="1:10" s="3" customFormat="1" ht="15.6" customHeight="1" x14ac:dyDescent="0.25">
      <c r="A27" s="50"/>
      <c r="B27" s="4" t="s">
        <v>32</v>
      </c>
      <c r="C27" s="165">
        <v>1015506</v>
      </c>
      <c r="D27" s="62">
        <v>0</v>
      </c>
      <c r="E27" s="165">
        <v>4571519</v>
      </c>
      <c r="F27" s="165">
        <v>14500000</v>
      </c>
      <c r="G27" s="62">
        <v>0</v>
      </c>
      <c r="H27" s="5">
        <f t="shared" si="0"/>
        <v>20087025</v>
      </c>
      <c r="I27" s="6">
        <v>298</v>
      </c>
      <c r="J27" s="26"/>
    </row>
    <row r="28" spans="1:10" s="3" customFormat="1" ht="15.6" customHeight="1" x14ac:dyDescent="0.25">
      <c r="A28" s="50"/>
      <c r="B28" s="4" t="s">
        <v>33</v>
      </c>
      <c r="C28" s="165">
        <v>1015506</v>
      </c>
      <c r="D28" s="62">
        <v>0</v>
      </c>
      <c r="E28" s="165">
        <v>17295000</v>
      </c>
      <c r="F28" s="165">
        <v>12610000</v>
      </c>
      <c r="G28" s="62">
        <v>0</v>
      </c>
      <c r="H28" s="5">
        <f t="shared" si="0"/>
        <v>30920506</v>
      </c>
      <c r="I28" s="62">
        <v>0</v>
      </c>
      <c r="J28" s="26"/>
    </row>
    <row r="29" spans="1:10" s="3" customFormat="1" ht="15.6" customHeight="1" x14ac:dyDescent="0.25">
      <c r="A29" s="50"/>
      <c r="B29" s="4" t="s">
        <v>34</v>
      </c>
      <c r="C29" s="165">
        <v>3015506</v>
      </c>
      <c r="D29" s="62">
        <v>0</v>
      </c>
      <c r="E29" s="165">
        <v>13100000</v>
      </c>
      <c r="F29" s="165">
        <v>3951785</v>
      </c>
      <c r="G29" s="165">
        <v>3225424</v>
      </c>
      <c r="H29" s="5">
        <f t="shared" si="0"/>
        <v>23292715</v>
      </c>
      <c r="I29" s="6">
        <v>1086</v>
      </c>
      <c r="J29" s="26"/>
    </row>
    <row r="30" spans="1:10" s="3" customFormat="1" ht="15.6" customHeight="1" x14ac:dyDescent="0.25">
      <c r="A30" s="50"/>
      <c r="B30" s="4" t="s">
        <v>35</v>
      </c>
      <c r="C30" s="165">
        <v>5015506</v>
      </c>
      <c r="D30" s="62">
        <v>0</v>
      </c>
      <c r="E30" s="165">
        <v>24719516</v>
      </c>
      <c r="F30" s="62">
        <v>0</v>
      </c>
      <c r="G30" s="62">
        <v>0</v>
      </c>
      <c r="H30" s="5">
        <f t="shared" si="0"/>
        <v>29735022</v>
      </c>
      <c r="I30" s="6">
        <v>915</v>
      </c>
      <c r="J30" s="26"/>
    </row>
    <row r="31" spans="1:10" s="27" customFormat="1" ht="15.6" customHeight="1" x14ac:dyDescent="0.25">
      <c r="A31" s="50">
        <v>7</v>
      </c>
      <c r="B31" s="4" t="s">
        <v>36</v>
      </c>
      <c r="C31" s="165">
        <v>5015506</v>
      </c>
      <c r="D31" s="62">
        <v>0</v>
      </c>
      <c r="E31" s="166">
        <f>6418330+1923192</f>
        <v>8341522</v>
      </c>
      <c r="F31" s="166">
        <v>2472188</v>
      </c>
      <c r="G31" s="165">
        <v>2527812</v>
      </c>
      <c r="H31" s="5">
        <f t="shared" si="0"/>
        <v>18357028</v>
      </c>
      <c r="I31" s="62">
        <v>0</v>
      </c>
    </row>
    <row r="32" spans="1:10" s="27" customFormat="1" ht="15.6" customHeight="1" x14ac:dyDescent="0.25">
      <c r="A32" s="50"/>
      <c r="B32" s="4" t="s">
        <v>37</v>
      </c>
      <c r="C32" s="165">
        <v>5015506</v>
      </c>
      <c r="D32" s="62">
        <v>0</v>
      </c>
      <c r="E32" s="165">
        <f>19363280+2401504</f>
        <v>21764784</v>
      </c>
      <c r="F32" s="62">
        <v>0</v>
      </c>
      <c r="G32" s="62">
        <v>0</v>
      </c>
      <c r="H32" s="5">
        <f t="shared" si="0"/>
        <v>26780290</v>
      </c>
      <c r="I32" s="6">
        <v>385</v>
      </c>
    </row>
    <row r="33" spans="1:9" s="27" customFormat="1" ht="15.6" customHeight="1" x14ac:dyDescent="0.25">
      <c r="A33" s="50"/>
      <c r="B33" s="4" t="s">
        <v>38</v>
      </c>
      <c r="C33" s="165">
        <v>5015506</v>
      </c>
      <c r="D33" s="62">
        <v>0</v>
      </c>
      <c r="E33" s="165">
        <f>19363280+13141377</f>
        <v>32504657</v>
      </c>
      <c r="F33" s="62">
        <v>0</v>
      </c>
      <c r="G33" s="62">
        <v>0</v>
      </c>
      <c r="H33" s="5">
        <f t="shared" si="0"/>
        <v>37520163</v>
      </c>
      <c r="I33" s="6">
        <v>283</v>
      </c>
    </row>
    <row r="34" spans="1:9" s="27" customFormat="1" ht="15.6" customHeight="1" x14ac:dyDescent="0.25">
      <c r="A34" s="50"/>
      <c r="B34" s="4" t="s">
        <v>39</v>
      </c>
      <c r="C34" s="165">
        <v>5015506</v>
      </c>
      <c r="D34" s="62">
        <v>0</v>
      </c>
      <c r="E34" s="167" t="s">
        <v>66</v>
      </c>
      <c r="F34" s="62">
        <v>0</v>
      </c>
      <c r="G34" s="62">
        <v>0</v>
      </c>
      <c r="H34" s="5">
        <f t="shared" si="0"/>
        <v>5015506</v>
      </c>
      <c r="I34" s="6">
        <v>145</v>
      </c>
    </row>
    <row r="35" spans="1:9" s="27" customFormat="1" ht="15.6" customHeight="1" x14ac:dyDescent="0.25">
      <c r="A35" s="50"/>
      <c r="B35" s="168" t="s">
        <v>69</v>
      </c>
      <c r="C35" s="169">
        <v>5015506</v>
      </c>
      <c r="D35" s="170">
        <v>0</v>
      </c>
      <c r="E35" s="171" t="s">
        <v>66</v>
      </c>
      <c r="F35" s="170">
        <v>0</v>
      </c>
      <c r="G35" s="170">
        <v>0</v>
      </c>
      <c r="H35" s="153">
        <f t="shared" si="0"/>
        <v>5015506</v>
      </c>
      <c r="I35" s="172"/>
    </row>
    <row r="36" spans="1:9" s="30" customFormat="1" ht="15.6" customHeight="1" x14ac:dyDescent="0.25">
      <c r="A36" s="50"/>
      <c r="B36" s="28"/>
      <c r="C36" s="29"/>
      <c r="D36" s="29"/>
      <c r="E36" s="29"/>
      <c r="F36" s="29"/>
      <c r="G36" s="29"/>
      <c r="H36" s="29"/>
      <c r="I36" s="29"/>
    </row>
    <row r="37" spans="1:9" ht="13.2" x14ac:dyDescent="0.25">
      <c r="A37" s="159" t="s">
        <v>58</v>
      </c>
      <c r="B37" s="22" t="s">
        <v>149</v>
      </c>
      <c r="C37" s="22"/>
      <c r="D37" s="22"/>
      <c r="E37" s="22"/>
      <c r="F37" s="22"/>
      <c r="G37" s="22"/>
      <c r="H37" s="22"/>
      <c r="I37" s="22"/>
    </row>
    <row r="38" spans="1:9" s="30" customFormat="1" x14ac:dyDescent="0.25">
      <c r="A38" s="50">
        <v>1</v>
      </c>
      <c r="B38" s="10" t="s">
        <v>158</v>
      </c>
      <c r="C38" s="22"/>
      <c r="D38" s="22"/>
      <c r="E38" s="22"/>
      <c r="F38" s="22"/>
      <c r="G38" s="22"/>
      <c r="H38" s="22"/>
      <c r="I38" s="22"/>
    </row>
    <row r="39" spans="1:9" s="30" customFormat="1" x14ac:dyDescent="0.25">
      <c r="A39" s="50"/>
      <c r="B39" s="178" t="s">
        <v>159</v>
      </c>
      <c r="C39" s="121"/>
      <c r="D39" s="121"/>
      <c r="E39" s="121"/>
      <c r="F39" s="158"/>
      <c r="G39" s="22"/>
      <c r="H39" s="22"/>
      <c r="I39" s="22"/>
    </row>
    <row r="40" spans="1:9" s="30" customFormat="1" x14ac:dyDescent="0.25">
      <c r="A40" s="50">
        <v>2</v>
      </c>
      <c r="B40" s="10" t="s">
        <v>162</v>
      </c>
      <c r="C40" s="22"/>
      <c r="D40" s="22"/>
      <c r="E40" s="22"/>
      <c r="F40" s="22"/>
      <c r="G40" s="22"/>
      <c r="H40" s="22"/>
      <c r="I40" s="22"/>
    </row>
    <row r="41" spans="1:9" s="30" customFormat="1" x14ac:dyDescent="0.25">
      <c r="A41" s="50">
        <v>3</v>
      </c>
      <c r="B41" s="10" t="s">
        <v>163</v>
      </c>
      <c r="C41" s="22"/>
      <c r="D41" s="22"/>
      <c r="E41" s="22"/>
      <c r="F41" s="22"/>
      <c r="G41" s="22"/>
      <c r="H41" s="22"/>
      <c r="I41" s="22"/>
    </row>
    <row r="42" spans="1:9" s="30" customFormat="1" x14ac:dyDescent="0.25">
      <c r="A42" s="50"/>
      <c r="B42" s="10" t="s">
        <v>160</v>
      </c>
      <c r="C42" s="22"/>
      <c r="D42" s="22"/>
      <c r="E42" s="22"/>
      <c r="F42" s="22"/>
      <c r="G42" s="22"/>
      <c r="H42" s="22"/>
      <c r="I42" s="22"/>
    </row>
    <row r="43" spans="1:9" s="30" customFormat="1" x14ac:dyDescent="0.25">
      <c r="A43" s="50"/>
      <c r="B43" s="10" t="s">
        <v>161</v>
      </c>
      <c r="C43" s="22"/>
      <c r="D43" s="22"/>
      <c r="E43" s="22"/>
      <c r="F43" s="22"/>
      <c r="G43" s="22"/>
      <c r="H43" s="22"/>
      <c r="I43" s="22"/>
    </row>
    <row r="44" spans="1:9" s="30" customFormat="1" x14ac:dyDescent="0.25">
      <c r="A44" s="50">
        <v>4</v>
      </c>
      <c r="B44" s="10" t="s">
        <v>164</v>
      </c>
      <c r="C44" s="22"/>
      <c r="D44" s="22"/>
      <c r="E44" s="22"/>
      <c r="F44" s="22"/>
      <c r="G44" s="22"/>
      <c r="H44" s="22"/>
      <c r="I44" s="22"/>
    </row>
    <row r="45" spans="1:9" s="30" customFormat="1" x14ac:dyDescent="0.25">
      <c r="A45" s="50"/>
      <c r="B45" s="10" t="s">
        <v>165</v>
      </c>
      <c r="C45" s="22"/>
      <c r="D45" s="22"/>
      <c r="E45" s="22"/>
      <c r="F45" s="22"/>
      <c r="G45" s="22"/>
      <c r="H45" s="22"/>
      <c r="I45" s="22"/>
    </row>
    <row r="46" spans="1:9" s="30" customFormat="1" x14ac:dyDescent="0.25">
      <c r="A46" s="50">
        <v>5</v>
      </c>
      <c r="B46" s="10" t="s">
        <v>166</v>
      </c>
      <c r="C46" s="22"/>
      <c r="D46" s="22"/>
      <c r="E46" s="22"/>
      <c r="F46" s="22"/>
      <c r="G46" s="22"/>
      <c r="H46" s="22"/>
      <c r="I46" s="22"/>
    </row>
    <row r="47" spans="1:9" s="30" customFormat="1" x14ac:dyDescent="0.25">
      <c r="A47" s="50"/>
      <c r="B47" s="10" t="s">
        <v>167</v>
      </c>
      <c r="C47" s="22"/>
      <c r="D47" s="22"/>
      <c r="E47" s="22"/>
      <c r="F47" s="22"/>
      <c r="G47" s="22"/>
      <c r="H47" s="22"/>
      <c r="I47" s="22"/>
    </row>
    <row r="48" spans="1:9" s="30" customFormat="1" x14ac:dyDescent="0.25">
      <c r="A48" s="50"/>
      <c r="B48" s="10" t="s">
        <v>168</v>
      </c>
      <c r="C48" s="22"/>
      <c r="D48" s="22"/>
      <c r="E48" s="22"/>
      <c r="F48" s="22"/>
      <c r="G48" s="22"/>
      <c r="H48" s="22"/>
      <c r="I48" s="22"/>
    </row>
    <row r="49" spans="1:9" s="30" customFormat="1" x14ac:dyDescent="0.25">
      <c r="A49" s="50">
        <v>6</v>
      </c>
      <c r="B49" s="178" t="s">
        <v>169</v>
      </c>
      <c r="C49" s="121"/>
      <c r="D49" s="121"/>
      <c r="E49" s="121"/>
      <c r="F49" s="158"/>
      <c r="G49" s="22"/>
      <c r="H49" s="22"/>
      <c r="I49" s="22"/>
    </row>
    <row r="50" spans="1:9" s="30" customFormat="1" x14ac:dyDescent="0.25">
      <c r="A50" s="50"/>
      <c r="B50" s="178" t="s">
        <v>170</v>
      </c>
      <c r="C50" s="121"/>
      <c r="D50" s="121"/>
      <c r="E50" s="121"/>
      <c r="F50" s="158"/>
      <c r="G50" s="22"/>
      <c r="H50" s="22"/>
      <c r="I50" s="22"/>
    </row>
    <row r="51" spans="1:9" s="30" customFormat="1" x14ac:dyDescent="0.25">
      <c r="A51" s="50"/>
      <c r="B51" s="178" t="s">
        <v>171</v>
      </c>
      <c r="C51" s="121"/>
      <c r="D51" s="121"/>
      <c r="E51" s="121"/>
      <c r="F51" s="158"/>
      <c r="G51" s="22"/>
      <c r="H51" s="22"/>
      <c r="I51" s="22"/>
    </row>
    <row r="52" spans="1:9" s="30" customFormat="1" x14ac:dyDescent="0.25">
      <c r="A52" s="50"/>
      <c r="B52" s="178" t="s">
        <v>67</v>
      </c>
      <c r="C52" s="121"/>
      <c r="D52" s="121"/>
      <c r="E52" s="121"/>
      <c r="F52" s="158"/>
      <c r="G52" s="22"/>
      <c r="H52" s="22"/>
      <c r="I52" s="22"/>
    </row>
    <row r="53" spans="1:9" s="30" customFormat="1" x14ac:dyDescent="0.25">
      <c r="A53" s="50">
        <v>7</v>
      </c>
      <c r="B53" s="178" t="s">
        <v>172</v>
      </c>
      <c r="C53" s="121"/>
      <c r="D53" s="121"/>
      <c r="E53" s="121"/>
      <c r="F53" s="158"/>
      <c r="G53" s="22"/>
      <c r="H53" s="22"/>
      <c r="I53" s="22"/>
    </row>
    <row r="54" spans="1:9" s="30" customFormat="1" x14ac:dyDescent="0.25">
      <c r="A54" s="50"/>
      <c r="B54" s="178"/>
      <c r="C54" s="121"/>
      <c r="D54" s="121"/>
      <c r="E54" s="121"/>
      <c r="F54" s="158"/>
      <c r="G54" s="22"/>
      <c r="H54" s="22"/>
      <c r="I54" s="22"/>
    </row>
    <row r="55" spans="1:9" s="30" customFormat="1" x14ac:dyDescent="0.25">
      <c r="A55" s="50"/>
      <c r="B55" s="41" t="s">
        <v>150</v>
      </c>
      <c r="C55" s="22"/>
      <c r="D55" s="22"/>
      <c r="E55" s="22"/>
      <c r="F55" s="22"/>
      <c r="G55" s="22"/>
      <c r="H55" s="22"/>
      <c r="I55" s="22"/>
    </row>
    <row r="56" spans="1:9" s="30" customFormat="1" x14ac:dyDescent="0.25">
      <c r="A56" s="50"/>
      <c r="B56" s="35"/>
      <c r="C56" s="22"/>
      <c r="D56" s="22"/>
      <c r="E56" s="22"/>
      <c r="F56" s="22"/>
      <c r="G56" s="22"/>
      <c r="H56" s="22"/>
      <c r="I56" s="22"/>
    </row>
    <row r="57" spans="1:9" x14ac:dyDescent="0.25">
      <c r="B57" s="41" t="s">
        <v>202</v>
      </c>
      <c r="F57" s="22"/>
      <c r="G57" s="22"/>
      <c r="H57" s="22"/>
      <c r="I57" s="22"/>
    </row>
  </sheetData>
  <mergeCells count="1">
    <mergeCell ref="B1:I1"/>
  </mergeCells>
  <printOptions horizontalCentered="1"/>
  <pageMargins left="0.75" right="0.75" top="1" bottom="0.75" header="0.5" footer="0.5"/>
  <pageSetup firstPageNumber="73" fitToHeight="0" orientation="landscape" r:id="rId1"/>
  <headerFooter scaleWithDoc="0" alignWithMargins="0">
    <oddFooter>&amp;C&amp;"Arial,Regular"&amp;10&amp;P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73FE-F5B0-4BE6-925F-EEBB63918402}">
  <sheetPr codeName="Sheet10">
    <tabColor rgb="FF7030A0"/>
  </sheetPr>
  <dimension ref="A1:M53"/>
  <sheetViews>
    <sheetView showGridLines="0" zoomScaleNormal="100" zoomScaleSheetLayoutView="100" workbookViewId="0"/>
  </sheetViews>
  <sheetFormatPr defaultRowHeight="15" customHeight="1" x14ac:dyDescent="0.25"/>
  <cols>
    <col min="1" max="1" width="1.6640625" style="173" bestFit="1" customWidth="1"/>
    <col min="2" max="2" width="12.5546875" style="36" customWidth="1"/>
    <col min="3" max="5" width="14.33203125" style="1" bestFit="1" customWidth="1"/>
    <col min="6" max="6" width="14.33203125" style="1" customWidth="1"/>
    <col min="7" max="7" width="22.33203125" style="1" bestFit="1" customWidth="1"/>
    <col min="8" max="8" width="15.5546875" style="1" bestFit="1" customWidth="1"/>
    <col min="9" max="255" width="8.88671875" style="1"/>
    <col min="256" max="256" width="14" style="1" customWidth="1"/>
    <col min="257" max="257" width="18.88671875" style="1" customWidth="1"/>
    <col min="258" max="258" width="3.33203125" style="1" bestFit="1" customWidth="1"/>
    <col min="259" max="259" width="17.33203125" style="1" customWidth="1"/>
    <col min="260" max="260" width="3" style="1" customWidth="1"/>
    <col min="261" max="261" width="18.88671875" style="1" customWidth="1"/>
    <col min="262" max="264" width="20.6640625" style="1" customWidth="1"/>
    <col min="265" max="511" width="8.88671875" style="1"/>
    <col min="512" max="512" width="14" style="1" customWidth="1"/>
    <col min="513" max="513" width="18.88671875" style="1" customWidth="1"/>
    <col min="514" max="514" width="3.33203125" style="1" bestFit="1" customWidth="1"/>
    <col min="515" max="515" width="17.33203125" style="1" customWidth="1"/>
    <col min="516" max="516" width="3" style="1" customWidth="1"/>
    <col min="517" max="517" width="18.88671875" style="1" customWidth="1"/>
    <col min="518" max="520" width="20.6640625" style="1" customWidth="1"/>
    <col min="521" max="767" width="8.88671875" style="1"/>
    <col min="768" max="768" width="14" style="1" customWidth="1"/>
    <col min="769" max="769" width="18.88671875" style="1" customWidth="1"/>
    <col min="770" max="770" width="3.33203125" style="1" bestFit="1" customWidth="1"/>
    <col min="771" max="771" width="17.33203125" style="1" customWidth="1"/>
    <col min="772" max="772" width="3" style="1" customWidth="1"/>
    <col min="773" max="773" width="18.88671875" style="1" customWidth="1"/>
    <col min="774" max="776" width="20.6640625" style="1" customWidth="1"/>
    <col min="777" max="1023" width="8.88671875" style="1"/>
    <col min="1024" max="1024" width="14" style="1" customWidth="1"/>
    <col min="1025" max="1025" width="18.88671875" style="1" customWidth="1"/>
    <col min="1026" max="1026" width="3.33203125" style="1" bestFit="1" customWidth="1"/>
    <col min="1027" max="1027" width="17.33203125" style="1" customWidth="1"/>
    <col min="1028" max="1028" width="3" style="1" customWidth="1"/>
    <col min="1029" max="1029" width="18.88671875" style="1" customWidth="1"/>
    <col min="1030" max="1032" width="20.6640625" style="1" customWidth="1"/>
    <col min="1033" max="1279" width="8.88671875" style="1"/>
    <col min="1280" max="1280" width="14" style="1" customWidth="1"/>
    <col min="1281" max="1281" width="18.88671875" style="1" customWidth="1"/>
    <col min="1282" max="1282" width="3.33203125" style="1" bestFit="1" customWidth="1"/>
    <col min="1283" max="1283" width="17.33203125" style="1" customWidth="1"/>
    <col min="1284" max="1284" width="3" style="1" customWidth="1"/>
    <col min="1285" max="1285" width="18.88671875" style="1" customWidth="1"/>
    <col min="1286" max="1288" width="20.6640625" style="1" customWidth="1"/>
    <col min="1289" max="1535" width="8.88671875" style="1"/>
    <col min="1536" max="1536" width="14" style="1" customWidth="1"/>
    <col min="1537" max="1537" width="18.88671875" style="1" customWidth="1"/>
    <col min="1538" max="1538" width="3.33203125" style="1" bestFit="1" customWidth="1"/>
    <col min="1539" max="1539" width="17.33203125" style="1" customWidth="1"/>
    <col min="1540" max="1540" width="3" style="1" customWidth="1"/>
    <col min="1541" max="1541" width="18.88671875" style="1" customWidth="1"/>
    <col min="1542" max="1544" width="20.6640625" style="1" customWidth="1"/>
    <col min="1545" max="1791" width="8.88671875" style="1"/>
    <col min="1792" max="1792" width="14" style="1" customWidth="1"/>
    <col min="1793" max="1793" width="18.88671875" style="1" customWidth="1"/>
    <col min="1794" max="1794" width="3.33203125" style="1" bestFit="1" customWidth="1"/>
    <col min="1795" max="1795" width="17.33203125" style="1" customWidth="1"/>
    <col min="1796" max="1796" width="3" style="1" customWidth="1"/>
    <col min="1797" max="1797" width="18.88671875" style="1" customWidth="1"/>
    <col min="1798" max="1800" width="20.6640625" style="1" customWidth="1"/>
    <col min="1801" max="2047" width="8.88671875" style="1"/>
    <col min="2048" max="2048" width="14" style="1" customWidth="1"/>
    <col min="2049" max="2049" width="18.88671875" style="1" customWidth="1"/>
    <col min="2050" max="2050" width="3.33203125" style="1" bestFit="1" customWidth="1"/>
    <col min="2051" max="2051" width="17.33203125" style="1" customWidth="1"/>
    <col min="2052" max="2052" width="3" style="1" customWidth="1"/>
    <col min="2053" max="2053" width="18.88671875" style="1" customWidth="1"/>
    <col min="2054" max="2056" width="20.6640625" style="1" customWidth="1"/>
    <col min="2057" max="2303" width="8.88671875" style="1"/>
    <col min="2304" max="2304" width="14" style="1" customWidth="1"/>
    <col min="2305" max="2305" width="18.88671875" style="1" customWidth="1"/>
    <col min="2306" max="2306" width="3.33203125" style="1" bestFit="1" customWidth="1"/>
    <col min="2307" max="2307" width="17.33203125" style="1" customWidth="1"/>
    <col min="2308" max="2308" width="3" style="1" customWidth="1"/>
    <col min="2309" max="2309" width="18.88671875" style="1" customWidth="1"/>
    <col min="2310" max="2312" width="20.6640625" style="1" customWidth="1"/>
    <col min="2313" max="2559" width="8.88671875" style="1"/>
    <col min="2560" max="2560" width="14" style="1" customWidth="1"/>
    <col min="2561" max="2561" width="18.88671875" style="1" customWidth="1"/>
    <col min="2562" max="2562" width="3.33203125" style="1" bestFit="1" customWidth="1"/>
    <col min="2563" max="2563" width="17.33203125" style="1" customWidth="1"/>
    <col min="2564" max="2564" width="3" style="1" customWidth="1"/>
    <col min="2565" max="2565" width="18.88671875" style="1" customWidth="1"/>
    <col min="2566" max="2568" width="20.6640625" style="1" customWidth="1"/>
    <col min="2569" max="2815" width="8.88671875" style="1"/>
    <col min="2816" max="2816" width="14" style="1" customWidth="1"/>
    <col min="2817" max="2817" width="18.88671875" style="1" customWidth="1"/>
    <col min="2818" max="2818" width="3.33203125" style="1" bestFit="1" customWidth="1"/>
    <col min="2819" max="2819" width="17.33203125" style="1" customWidth="1"/>
    <col min="2820" max="2820" width="3" style="1" customWidth="1"/>
    <col min="2821" max="2821" width="18.88671875" style="1" customWidth="1"/>
    <col min="2822" max="2824" width="20.6640625" style="1" customWidth="1"/>
    <col min="2825" max="3071" width="8.88671875" style="1"/>
    <col min="3072" max="3072" width="14" style="1" customWidth="1"/>
    <col min="3073" max="3073" width="18.88671875" style="1" customWidth="1"/>
    <col min="3074" max="3074" width="3.33203125" style="1" bestFit="1" customWidth="1"/>
    <col min="3075" max="3075" width="17.33203125" style="1" customWidth="1"/>
    <col min="3076" max="3076" width="3" style="1" customWidth="1"/>
    <col min="3077" max="3077" width="18.88671875" style="1" customWidth="1"/>
    <col min="3078" max="3080" width="20.6640625" style="1" customWidth="1"/>
    <col min="3081" max="3327" width="8.88671875" style="1"/>
    <col min="3328" max="3328" width="14" style="1" customWidth="1"/>
    <col min="3329" max="3329" width="18.88671875" style="1" customWidth="1"/>
    <col min="3330" max="3330" width="3.33203125" style="1" bestFit="1" customWidth="1"/>
    <col min="3331" max="3331" width="17.33203125" style="1" customWidth="1"/>
    <col min="3332" max="3332" width="3" style="1" customWidth="1"/>
    <col min="3333" max="3333" width="18.88671875" style="1" customWidth="1"/>
    <col min="3334" max="3336" width="20.6640625" style="1" customWidth="1"/>
    <col min="3337" max="3583" width="8.88671875" style="1"/>
    <col min="3584" max="3584" width="14" style="1" customWidth="1"/>
    <col min="3585" max="3585" width="18.88671875" style="1" customWidth="1"/>
    <col min="3586" max="3586" width="3.33203125" style="1" bestFit="1" customWidth="1"/>
    <col min="3587" max="3587" width="17.33203125" style="1" customWidth="1"/>
    <col min="3588" max="3588" width="3" style="1" customWidth="1"/>
    <col min="3589" max="3589" width="18.88671875" style="1" customWidth="1"/>
    <col min="3590" max="3592" width="20.6640625" style="1" customWidth="1"/>
    <col min="3593" max="3839" width="8.88671875" style="1"/>
    <col min="3840" max="3840" width="14" style="1" customWidth="1"/>
    <col min="3841" max="3841" width="18.88671875" style="1" customWidth="1"/>
    <col min="3842" max="3842" width="3.33203125" style="1" bestFit="1" customWidth="1"/>
    <col min="3843" max="3843" width="17.33203125" style="1" customWidth="1"/>
    <col min="3844" max="3844" width="3" style="1" customWidth="1"/>
    <col min="3845" max="3845" width="18.88671875" style="1" customWidth="1"/>
    <col min="3846" max="3848" width="20.6640625" style="1" customWidth="1"/>
    <col min="3849" max="4095" width="8.88671875" style="1"/>
    <col min="4096" max="4096" width="14" style="1" customWidth="1"/>
    <col min="4097" max="4097" width="18.88671875" style="1" customWidth="1"/>
    <col min="4098" max="4098" width="3.33203125" style="1" bestFit="1" customWidth="1"/>
    <col min="4099" max="4099" width="17.33203125" style="1" customWidth="1"/>
    <col min="4100" max="4100" width="3" style="1" customWidth="1"/>
    <col min="4101" max="4101" width="18.88671875" style="1" customWidth="1"/>
    <col min="4102" max="4104" width="20.6640625" style="1" customWidth="1"/>
    <col min="4105" max="4351" width="8.88671875" style="1"/>
    <col min="4352" max="4352" width="14" style="1" customWidth="1"/>
    <col min="4353" max="4353" width="18.88671875" style="1" customWidth="1"/>
    <col min="4354" max="4354" width="3.33203125" style="1" bestFit="1" customWidth="1"/>
    <col min="4355" max="4355" width="17.33203125" style="1" customWidth="1"/>
    <col min="4356" max="4356" width="3" style="1" customWidth="1"/>
    <col min="4357" max="4357" width="18.88671875" style="1" customWidth="1"/>
    <col min="4358" max="4360" width="20.6640625" style="1" customWidth="1"/>
    <col min="4361" max="4607" width="8.88671875" style="1"/>
    <col min="4608" max="4608" width="14" style="1" customWidth="1"/>
    <col min="4609" max="4609" width="18.88671875" style="1" customWidth="1"/>
    <col min="4610" max="4610" width="3.33203125" style="1" bestFit="1" customWidth="1"/>
    <col min="4611" max="4611" width="17.33203125" style="1" customWidth="1"/>
    <col min="4612" max="4612" width="3" style="1" customWidth="1"/>
    <col min="4613" max="4613" width="18.88671875" style="1" customWidth="1"/>
    <col min="4614" max="4616" width="20.6640625" style="1" customWidth="1"/>
    <col min="4617" max="4863" width="8.88671875" style="1"/>
    <col min="4864" max="4864" width="14" style="1" customWidth="1"/>
    <col min="4865" max="4865" width="18.88671875" style="1" customWidth="1"/>
    <col min="4866" max="4866" width="3.33203125" style="1" bestFit="1" customWidth="1"/>
    <col min="4867" max="4867" width="17.33203125" style="1" customWidth="1"/>
    <col min="4868" max="4868" width="3" style="1" customWidth="1"/>
    <col min="4869" max="4869" width="18.88671875" style="1" customWidth="1"/>
    <col min="4870" max="4872" width="20.6640625" style="1" customWidth="1"/>
    <col min="4873" max="5119" width="8.88671875" style="1"/>
    <col min="5120" max="5120" width="14" style="1" customWidth="1"/>
    <col min="5121" max="5121" width="18.88671875" style="1" customWidth="1"/>
    <col min="5122" max="5122" width="3.33203125" style="1" bestFit="1" customWidth="1"/>
    <col min="5123" max="5123" width="17.33203125" style="1" customWidth="1"/>
    <col min="5124" max="5124" width="3" style="1" customWidth="1"/>
    <col min="5125" max="5125" width="18.88671875" style="1" customWidth="1"/>
    <col min="5126" max="5128" width="20.6640625" style="1" customWidth="1"/>
    <col min="5129" max="5375" width="8.88671875" style="1"/>
    <col min="5376" max="5376" width="14" style="1" customWidth="1"/>
    <col min="5377" max="5377" width="18.88671875" style="1" customWidth="1"/>
    <col min="5378" max="5378" width="3.33203125" style="1" bestFit="1" customWidth="1"/>
    <col min="5379" max="5379" width="17.33203125" style="1" customWidth="1"/>
    <col min="5380" max="5380" width="3" style="1" customWidth="1"/>
    <col min="5381" max="5381" width="18.88671875" style="1" customWidth="1"/>
    <col min="5382" max="5384" width="20.6640625" style="1" customWidth="1"/>
    <col min="5385" max="5631" width="8.88671875" style="1"/>
    <col min="5632" max="5632" width="14" style="1" customWidth="1"/>
    <col min="5633" max="5633" width="18.88671875" style="1" customWidth="1"/>
    <col min="5634" max="5634" width="3.33203125" style="1" bestFit="1" customWidth="1"/>
    <col min="5635" max="5635" width="17.33203125" style="1" customWidth="1"/>
    <col min="5636" max="5636" width="3" style="1" customWidth="1"/>
    <col min="5637" max="5637" width="18.88671875" style="1" customWidth="1"/>
    <col min="5638" max="5640" width="20.6640625" style="1" customWidth="1"/>
    <col min="5641" max="5887" width="8.88671875" style="1"/>
    <col min="5888" max="5888" width="14" style="1" customWidth="1"/>
    <col min="5889" max="5889" width="18.88671875" style="1" customWidth="1"/>
    <col min="5890" max="5890" width="3.33203125" style="1" bestFit="1" customWidth="1"/>
    <col min="5891" max="5891" width="17.33203125" style="1" customWidth="1"/>
    <col min="5892" max="5892" width="3" style="1" customWidth="1"/>
    <col min="5893" max="5893" width="18.88671875" style="1" customWidth="1"/>
    <col min="5894" max="5896" width="20.6640625" style="1" customWidth="1"/>
    <col min="5897" max="6143" width="8.88671875" style="1"/>
    <col min="6144" max="6144" width="14" style="1" customWidth="1"/>
    <col min="6145" max="6145" width="18.88671875" style="1" customWidth="1"/>
    <col min="6146" max="6146" width="3.33203125" style="1" bestFit="1" customWidth="1"/>
    <col min="6147" max="6147" width="17.33203125" style="1" customWidth="1"/>
    <col min="6148" max="6148" width="3" style="1" customWidth="1"/>
    <col min="6149" max="6149" width="18.88671875" style="1" customWidth="1"/>
    <col min="6150" max="6152" width="20.6640625" style="1" customWidth="1"/>
    <col min="6153" max="6399" width="8.88671875" style="1"/>
    <col min="6400" max="6400" width="14" style="1" customWidth="1"/>
    <col min="6401" max="6401" width="18.88671875" style="1" customWidth="1"/>
    <col min="6402" max="6402" width="3.33203125" style="1" bestFit="1" customWidth="1"/>
    <col min="6403" max="6403" width="17.33203125" style="1" customWidth="1"/>
    <col min="6404" max="6404" width="3" style="1" customWidth="1"/>
    <col min="6405" max="6405" width="18.88671875" style="1" customWidth="1"/>
    <col min="6406" max="6408" width="20.6640625" style="1" customWidth="1"/>
    <col min="6409" max="6655" width="8.88671875" style="1"/>
    <col min="6656" max="6656" width="14" style="1" customWidth="1"/>
    <col min="6657" max="6657" width="18.88671875" style="1" customWidth="1"/>
    <col min="6658" max="6658" width="3.33203125" style="1" bestFit="1" customWidth="1"/>
    <col min="6659" max="6659" width="17.33203125" style="1" customWidth="1"/>
    <col min="6660" max="6660" width="3" style="1" customWidth="1"/>
    <col min="6661" max="6661" width="18.88671875" style="1" customWidth="1"/>
    <col min="6662" max="6664" width="20.6640625" style="1" customWidth="1"/>
    <col min="6665" max="6911" width="8.88671875" style="1"/>
    <col min="6912" max="6912" width="14" style="1" customWidth="1"/>
    <col min="6913" max="6913" width="18.88671875" style="1" customWidth="1"/>
    <col min="6914" max="6914" width="3.33203125" style="1" bestFit="1" customWidth="1"/>
    <col min="6915" max="6915" width="17.33203125" style="1" customWidth="1"/>
    <col min="6916" max="6916" width="3" style="1" customWidth="1"/>
    <col min="6917" max="6917" width="18.88671875" style="1" customWidth="1"/>
    <col min="6918" max="6920" width="20.6640625" style="1" customWidth="1"/>
    <col min="6921" max="7167" width="8.88671875" style="1"/>
    <col min="7168" max="7168" width="14" style="1" customWidth="1"/>
    <col min="7169" max="7169" width="18.88671875" style="1" customWidth="1"/>
    <col min="7170" max="7170" width="3.33203125" style="1" bestFit="1" customWidth="1"/>
    <col min="7171" max="7171" width="17.33203125" style="1" customWidth="1"/>
    <col min="7172" max="7172" width="3" style="1" customWidth="1"/>
    <col min="7173" max="7173" width="18.88671875" style="1" customWidth="1"/>
    <col min="7174" max="7176" width="20.6640625" style="1" customWidth="1"/>
    <col min="7177" max="7423" width="8.88671875" style="1"/>
    <col min="7424" max="7424" width="14" style="1" customWidth="1"/>
    <col min="7425" max="7425" width="18.88671875" style="1" customWidth="1"/>
    <col min="7426" max="7426" width="3.33203125" style="1" bestFit="1" customWidth="1"/>
    <col min="7427" max="7427" width="17.33203125" style="1" customWidth="1"/>
    <col min="7428" max="7428" width="3" style="1" customWidth="1"/>
    <col min="7429" max="7429" width="18.88671875" style="1" customWidth="1"/>
    <col min="7430" max="7432" width="20.6640625" style="1" customWidth="1"/>
    <col min="7433" max="7679" width="8.88671875" style="1"/>
    <col min="7680" max="7680" width="14" style="1" customWidth="1"/>
    <col min="7681" max="7681" width="18.88671875" style="1" customWidth="1"/>
    <col min="7682" max="7682" width="3.33203125" style="1" bestFit="1" customWidth="1"/>
    <col min="7683" max="7683" width="17.33203125" style="1" customWidth="1"/>
    <col min="7684" max="7684" width="3" style="1" customWidth="1"/>
    <col min="7685" max="7685" width="18.88671875" style="1" customWidth="1"/>
    <col min="7686" max="7688" width="20.6640625" style="1" customWidth="1"/>
    <col min="7689" max="7935" width="8.88671875" style="1"/>
    <col min="7936" max="7936" width="14" style="1" customWidth="1"/>
    <col min="7937" max="7937" width="18.88671875" style="1" customWidth="1"/>
    <col min="7938" max="7938" width="3.33203125" style="1" bestFit="1" customWidth="1"/>
    <col min="7939" max="7939" width="17.33203125" style="1" customWidth="1"/>
    <col min="7940" max="7940" width="3" style="1" customWidth="1"/>
    <col min="7941" max="7941" width="18.88671875" style="1" customWidth="1"/>
    <col min="7942" max="7944" width="20.6640625" style="1" customWidth="1"/>
    <col min="7945" max="8191" width="8.88671875" style="1"/>
    <col min="8192" max="8192" width="14" style="1" customWidth="1"/>
    <col min="8193" max="8193" width="18.88671875" style="1" customWidth="1"/>
    <col min="8194" max="8194" width="3.33203125" style="1" bestFit="1" customWidth="1"/>
    <col min="8195" max="8195" width="17.33203125" style="1" customWidth="1"/>
    <col min="8196" max="8196" width="3" style="1" customWidth="1"/>
    <col min="8197" max="8197" width="18.88671875" style="1" customWidth="1"/>
    <col min="8198" max="8200" width="20.6640625" style="1" customWidth="1"/>
    <col min="8201" max="8447" width="8.88671875" style="1"/>
    <col min="8448" max="8448" width="14" style="1" customWidth="1"/>
    <col min="8449" max="8449" width="18.88671875" style="1" customWidth="1"/>
    <col min="8450" max="8450" width="3.33203125" style="1" bestFit="1" customWidth="1"/>
    <col min="8451" max="8451" width="17.33203125" style="1" customWidth="1"/>
    <col min="8452" max="8452" width="3" style="1" customWidth="1"/>
    <col min="8453" max="8453" width="18.88671875" style="1" customWidth="1"/>
    <col min="8454" max="8456" width="20.6640625" style="1" customWidth="1"/>
    <col min="8457" max="8703" width="8.88671875" style="1"/>
    <col min="8704" max="8704" width="14" style="1" customWidth="1"/>
    <col min="8705" max="8705" width="18.88671875" style="1" customWidth="1"/>
    <col min="8706" max="8706" width="3.33203125" style="1" bestFit="1" customWidth="1"/>
    <col min="8707" max="8707" width="17.33203125" style="1" customWidth="1"/>
    <col min="8708" max="8708" width="3" style="1" customWidth="1"/>
    <col min="8709" max="8709" width="18.88671875" style="1" customWidth="1"/>
    <col min="8710" max="8712" width="20.6640625" style="1" customWidth="1"/>
    <col min="8713" max="8959" width="8.88671875" style="1"/>
    <col min="8960" max="8960" width="14" style="1" customWidth="1"/>
    <col min="8961" max="8961" width="18.88671875" style="1" customWidth="1"/>
    <col min="8962" max="8962" width="3.33203125" style="1" bestFit="1" customWidth="1"/>
    <col min="8963" max="8963" width="17.33203125" style="1" customWidth="1"/>
    <col min="8964" max="8964" width="3" style="1" customWidth="1"/>
    <col min="8965" max="8965" width="18.88671875" style="1" customWidth="1"/>
    <col min="8966" max="8968" width="20.6640625" style="1" customWidth="1"/>
    <col min="8969" max="9215" width="8.88671875" style="1"/>
    <col min="9216" max="9216" width="14" style="1" customWidth="1"/>
    <col min="9217" max="9217" width="18.88671875" style="1" customWidth="1"/>
    <col min="9218" max="9218" width="3.33203125" style="1" bestFit="1" customWidth="1"/>
    <col min="9219" max="9219" width="17.33203125" style="1" customWidth="1"/>
    <col min="9220" max="9220" width="3" style="1" customWidth="1"/>
    <col min="9221" max="9221" width="18.88671875" style="1" customWidth="1"/>
    <col min="9222" max="9224" width="20.6640625" style="1" customWidth="1"/>
    <col min="9225" max="9471" width="8.88671875" style="1"/>
    <col min="9472" max="9472" width="14" style="1" customWidth="1"/>
    <col min="9473" max="9473" width="18.88671875" style="1" customWidth="1"/>
    <col min="9474" max="9474" width="3.33203125" style="1" bestFit="1" customWidth="1"/>
    <col min="9475" max="9475" width="17.33203125" style="1" customWidth="1"/>
    <col min="9476" max="9476" width="3" style="1" customWidth="1"/>
    <col min="9477" max="9477" width="18.88671875" style="1" customWidth="1"/>
    <col min="9478" max="9480" width="20.6640625" style="1" customWidth="1"/>
    <col min="9481" max="9727" width="8.88671875" style="1"/>
    <col min="9728" max="9728" width="14" style="1" customWidth="1"/>
    <col min="9729" max="9729" width="18.88671875" style="1" customWidth="1"/>
    <col min="9730" max="9730" width="3.33203125" style="1" bestFit="1" customWidth="1"/>
    <col min="9731" max="9731" width="17.33203125" style="1" customWidth="1"/>
    <col min="9732" max="9732" width="3" style="1" customWidth="1"/>
    <col min="9733" max="9733" width="18.88671875" style="1" customWidth="1"/>
    <col min="9734" max="9736" width="20.6640625" style="1" customWidth="1"/>
    <col min="9737" max="9983" width="8.88671875" style="1"/>
    <col min="9984" max="9984" width="14" style="1" customWidth="1"/>
    <col min="9985" max="9985" width="18.88671875" style="1" customWidth="1"/>
    <col min="9986" max="9986" width="3.33203125" style="1" bestFit="1" customWidth="1"/>
    <col min="9987" max="9987" width="17.33203125" style="1" customWidth="1"/>
    <col min="9988" max="9988" width="3" style="1" customWidth="1"/>
    <col min="9989" max="9989" width="18.88671875" style="1" customWidth="1"/>
    <col min="9990" max="9992" width="20.6640625" style="1" customWidth="1"/>
    <col min="9993" max="10239" width="8.88671875" style="1"/>
    <col min="10240" max="10240" width="14" style="1" customWidth="1"/>
    <col min="10241" max="10241" width="18.88671875" style="1" customWidth="1"/>
    <col min="10242" max="10242" width="3.33203125" style="1" bestFit="1" customWidth="1"/>
    <col min="10243" max="10243" width="17.33203125" style="1" customWidth="1"/>
    <col min="10244" max="10244" width="3" style="1" customWidth="1"/>
    <col min="10245" max="10245" width="18.88671875" style="1" customWidth="1"/>
    <col min="10246" max="10248" width="20.6640625" style="1" customWidth="1"/>
    <col min="10249" max="10495" width="8.88671875" style="1"/>
    <col min="10496" max="10496" width="14" style="1" customWidth="1"/>
    <col min="10497" max="10497" width="18.88671875" style="1" customWidth="1"/>
    <col min="10498" max="10498" width="3.33203125" style="1" bestFit="1" customWidth="1"/>
    <col min="10499" max="10499" width="17.33203125" style="1" customWidth="1"/>
    <col min="10500" max="10500" width="3" style="1" customWidth="1"/>
    <col min="10501" max="10501" width="18.88671875" style="1" customWidth="1"/>
    <col min="10502" max="10504" width="20.6640625" style="1" customWidth="1"/>
    <col min="10505" max="10751" width="8.88671875" style="1"/>
    <col min="10752" max="10752" width="14" style="1" customWidth="1"/>
    <col min="10753" max="10753" width="18.88671875" style="1" customWidth="1"/>
    <col min="10754" max="10754" width="3.33203125" style="1" bestFit="1" customWidth="1"/>
    <col min="10755" max="10755" width="17.33203125" style="1" customWidth="1"/>
    <col min="10756" max="10756" width="3" style="1" customWidth="1"/>
    <col min="10757" max="10757" width="18.88671875" style="1" customWidth="1"/>
    <col min="10758" max="10760" width="20.6640625" style="1" customWidth="1"/>
    <col min="10761" max="11007" width="8.88671875" style="1"/>
    <col min="11008" max="11008" width="14" style="1" customWidth="1"/>
    <col min="11009" max="11009" width="18.88671875" style="1" customWidth="1"/>
    <col min="11010" max="11010" width="3.33203125" style="1" bestFit="1" customWidth="1"/>
    <col min="11011" max="11011" width="17.33203125" style="1" customWidth="1"/>
    <col min="11012" max="11012" width="3" style="1" customWidth="1"/>
    <col min="11013" max="11013" width="18.88671875" style="1" customWidth="1"/>
    <col min="11014" max="11016" width="20.6640625" style="1" customWidth="1"/>
    <col min="11017" max="11263" width="8.88671875" style="1"/>
    <col min="11264" max="11264" width="14" style="1" customWidth="1"/>
    <col min="11265" max="11265" width="18.88671875" style="1" customWidth="1"/>
    <col min="11266" max="11266" width="3.33203125" style="1" bestFit="1" customWidth="1"/>
    <col min="11267" max="11267" width="17.33203125" style="1" customWidth="1"/>
    <col min="11268" max="11268" width="3" style="1" customWidth="1"/>
    <col min="11269" max="11269" width="18.88671875" style="1" customWidth="1"/>
    <col min="11270" max="11272" width="20.6640625" style="1" customWidth="1"/>
    <col min="11273" max="11519" width="8.88671875" style="1"/>
    <col min="11520" max="11520" width="14" style="1" customWidth="1"/>
    <col min="11521" max="11521" width="18.88671875" style="1" customWidth="1"/>
    <col min="11522" max="11522" width="3.33203125" style="1" bestFit="1" customWidth="1"/>
    <col min="11523" max="11523" width="17.33203125" style="1" customWidth="1"/>
    <col min="11524" max="11524" width="3" style="1" customWidth="1"/>
    <col min="11525" max="11525" width="18.88671875" style="1" customWidth="1"/>
    <col min="11526" max="11528" width="20.6640625" style="1" customWidth="1"/>
    <col min="11529" max="11775" width="8.88671875" style="1"/>
    <col min="11776" max="11776" width="14" style="1" customWidth="1"/>
    <col min="11777" max="11777" width="18.88671875" style="1" customWidth="1"/>
    <col min="11778" max="11778" width="3.33203125" style="1" bestFit="1" customWidth="1"/>
    <col min="11779" max="11779" width="17.33203125" style="1" customWidth="1"/>
    <col min="11780" max="11780" width="3" style="1" customWidth="1"/>
    <col min="11781" max="11781" width="18.88671875" style="1" customWidth="1"/>
    <col min="11782" max="11784" width="20.6640625" style="1" customWidth="1"/>
    <col min="11785" max="12031" width="8.88671875" style="1"/>
    <col min="12032" max="12032" width="14" style="1" customWidth="1"/>
    <col min="12033" max="12033" width="18.88671875" style="1" customWidth="1"/>
    <col min="12034" max="12034" width="3.33203125" style="1" bestFit="1" customWidth="1"/>
    <col min="12035" max="12035" width="17.33203125" style="1" customWidth="1"/>
    <col min="12036" max="12036" width="3" style="1" customWidth="1"/>
    <col min="12037" max="12037" width="18.88671875" style="1" customWidth="1"/>
    <col min="12038" max="12040" width="20.6640625" style="1" customWidth="1"/>
    <col min="12041" max="12287" width="8.88671875" style="1"/>
    <col min="12288" max="12288" width="14" style="1" customWidth="1"/>
    <col min="12289" max="12289" width="18.88671875" style="1" customWidth="1"/>
    <col min="12290" max="12290" width="3.33203125" style="1" bestFit="1" customWidth="1"/>
    <col min="12291" max="12291" width="17.33203125" style="1" customWidth="1"/>
    <col min="12292" max="12292" width="3" style="1" customWidth="1"/>
    <col min="12293" max="12293" width="18.88671875" style="1" customWidth="1"/>
    <col min="12294" max="12296" width="20.6640625" style="1" customWidth="1"/>
    <col min="12297" max="12543" width="8.88671875" style="1"/>
    <col min="12544" max="12544" width="14" style="1" customWidth="1"/>
    <col min="12545" max="12545" width="18.88671875" style="1" customWidth="1"/>
    <col min="12546" max="12546" width="3.33203125" style="1" bestFit="1" customWidth="1"/>
    <col min="12547" max="12547" width="17.33203125" style="1" customWidth="1"/>
    <col min="12548" max="12548" width="3" style="1" customWidth="1"/>
    <col min="12549" max="12549" width="18.88671875" style="1" customWidth="1"/>
    <col min="12550" max="12552" width="20.6640625" style="1" customWidth="1"/>
    <col min="12553" max="12799" width="8.88671875" style="1"/>
    <col min="12800" max="12800" width="14" style="1" customWidth="1"/>
    <col min="12801" max="12801" width="18.88671875" style="1" customWidth="1"/>
    <col min="12802" max="12802" width="3.33203125" style="1" bestFit="1" customWidth="1"/>
    <col min="12803" max="12803" width="17.33203125" style="1" customWidth="1"/>
    <col min="12804" max="12804" width="3" style="1" customWidth="1"/>
    <col min="12805" max="12805" width="18.88671875" style="1" customWidth="1"/>
    <col min="12806" max="12808" width="20.6640625" style="1" customWidth="1"/>
    <col min="12809" max="13055" width="8.88671875" style="1"/>
    <col min="13056" max="13056" width="14" style="1" customWidth="1"/>
    <col min="13057" max="13057" width="18.88671875" style="1" customWidth="1"/>
    <col min="13058" max="13058" width="3.33203125" style="1" bestFit="1" customWidth="1"/>
    <col min="13059" max="13059" width="17.33203125" style="1" customWidth="1"/>
    <col min="13060" max="13060" width="3" style="1" customWidth="1"/>
    <col min="13061" max="13061" width="18.88671875" style="1" customWidth="1"/>
    <col min="13062" max="13064" width="20.6640625" style="1" customWidth="1"/>
    <col min="13065" max="13311" width="8.88671875" style="1"/>
    <col min="13312" max="13312" width="14" style="1" customWidth="1"/>
    <col min="13313" max="13313" width="18.88671875" style="1" customWidth="1"/>
    <col min="13314" max="13314" width="3.33203125" style="1" bestFit="1" customWidth="1"/>
    <col min="13315" max="13315" width="17.33203125" style="1" customWidth="1"/>
    <col min="13316" max="13316" width="3" style="1" customWidth="1"/>
    <col min="13317" max="13317" width="18.88671875" style="1" customWidth="1"/>
    <col min="13318" max="13320" width="20.6640625" style="1" customWidth="1"/>
    <col min="13321" max="13567" width="8.88671875" style="1"/>
    <col min="13568" max="13568" width="14" style="1" customWidth="1"/>
    <col min="13569" max="13569" width="18.88671875" style="1" customWidth="1"/>
    <col min="13570" max="13570" width="3.33203125" style="1" bestFit="1" customWidth="1"/>
    <col min="13571" max="13571" width="17.33203125" style="1" customWidth="1"/>
    <col min="13572" max="13572" width="3" style="1" customWidth="1"/>
    <col min="13573" max="13573" width="18.88671875" style="1" customWidth="1"/>
    <col min="13574" max="13576" width="20.6640625" style="1" customWidth="1"/>
    <col min="13577" max="13823" width="8.88671875" style="1"/>
    <col min="13824" max="13824" width="14" style="1" customWidth="1"/>
    <col min="13825" max="13825" width="18.88671875" style="1" customWidth="1"/>
    <col min="13826" max="13826" width="3.33203125" style="1" bestFit="1" customWidth="1"/>
    <col min="13827" max="13827" width="17.33203125" style="1" customWidth="1"/>
    <col min="13828" max="13828" width="3" style="1" customWidth="1"/>
    <col min="13829" max="13829" width="18.88671875" style="1" customWidth="1"/>
    <col min="13830" max="13832" width="20.6640625" style="1" customWidth="1"/>
    <col min="13833" max="14079" width="8.88671875" style="1"/>
    <col min="14080" max="14080" width="14" style="1" customWidth="1"/>
    <col min="14081" max="14081" width="18.88671875" style="1" customWidth="1"/>
    <col min="14082" max="14082" width="3.33203125" style="1" bestFit="1" customWidth="1"/>
    <col min="14083" max="14083" width="17.33203125" style="1" customWidth="1"/>
    <col min="14084" max="14084" width="3" style="1" customWidth="1"/>
    <col min="14085" max="14085" width="18.88671875" style="1" customWidth="1"/>
    <col min="14086" max="14088" width="20.6640625" style="1" customWidth="1"/>
    <col min="14089" max="14335" width="8.88671875" style="1"/>
    <col min="14336" max="14336" width="14" style="1" customWidth="1"/>
    <col min="14337" max="14337" width="18.88671875" style="1" customWidth="1"/>
    <col min="14338" max="14338" width="3.33203125" style="1" bestFit="1" customWidth="1"/>
    <col min="14339" max="14339" width="17.33203125" style="1" customWidth="1"/>
    <col min="14340" max="14340" width="3" style="1" customWidth="1"/>
    <col min="14341" max="14341" width="18.88671875" style="1" customWidth="1"/>
    <col min="14342" max="14344" width="20.6640625" style="1" customWidth="1"/>
    <col min="14345" max="14591" width="8.88671875" style="1"/>
    <col min="14592" max="14592" width="14" style="1" customWidth="1"/>
    <col min="14593" max="14593" width="18.88671875" style="1" customWidth="1"/>
    <col min="14594" max="14594" width="3.33203125" style="1" bestFit="1" customWidth="1"/>
    <col min="14595" max="14595" width="17.33203125" style="1" customWidth="1"/>
    <col min="14596" max="14596" width="3" style="1" customWidth="1"/>
    <col min="14597" max="14597" width="18.88671875" style="1" customWidth="1"/>
    <col min="14598" max="14600" width="20.6640625" style="1" customWidth="1"/>
    <col min="14601" max="14847" width="8.88671875" style="1"/>
    <col min="14848" max="14848" width="14" style="1" customWidth="1"/>
    <col min="14849" max="14849" width="18.88671875" style="1" customWidth="1"/>
    <col min="14850" max="14850" width="3.33203125" style="1" bestFit="1" customWidth="1"/>
    <col min="14851" max="14851" width="17.33203125" style="1" customWidth="1"/>
    <col min="14852" max="14852" width="3" style="1" customWidth="1"/>
    <col min="14853" max="14853" width="18.88671875" style="1" customWidth="1"/>
    <col min="14854" max="14856" width="20.6640625" style="1" customWidth="1"/>
    <col min="14857" max="15103" width="8.88671875" style="1"/>
    <col min="15104" max="15104" width="14" style="1" customWidth="1"/>
    <col min="15105" max="15105" width="18.88671875" style="1" customWidth="1"/>
    <col min="15106" max="15106" width="3.33203125" style="1" bestFit="1" customWidth="1"/>
    <col min="15107" max="15107" width="17.33203125" style="1" customWidth="1"/>
    <col min="15108" max="15108" width="3" style="1" customWidth="1"/>
    <col min="15109" max="15109" width="18.88671875" style="1" customWidth="1"/>
    <col min="15110" max="15112" width="20.6640625" style="1" customWidth="1"/>
    <col min="15113" max="15359" width="8.88671875" style="1"/>
    <col min="15360" max="15360" width="14" style="1" customWidth="1"/>
    <col min="15361" max="15361" width="18.88671875" style="1" customWidth="1"/>
    <col min="15362" max="15362" width="3.33203125" style="1" bestFit="1" customWidth="1"/>
    <col min="15363" max="15363" width="17.33203125" style="1" customWidth="1"/>
    <col min="15364" max="15364" width="3" style="1" customWidth="1"/>
    <col min="15365" max="15365" width="18.88671875" style="1" customWidth="1"/>
    <col min="15366" max="15368" width="20.6640625" style="1" customWidth="1"/>
    <col min="15369" max="15615" width="8.88671875" style="1"/>
    <col min="15616" max="15616" width="14" style="1" customWidth="1"/>
    <col min="15617" max="15617" width="18.88671875" style="1" customWidth="1"/>
    <col min="15618" max="15618" width="3.33203125" style="1" bestFit="1" customWidth="1"/>
    <col min="15619" max="15619" width="17.33203125" style="1" customWidth="1"/>
    <col min="15620" max="15620" width="3" style="1" customWidth="1"/>
    <col min="15621" max="15621" width="18.88671875" style="1" customWidth="1"/>
    <col min="15622" max="15624" width="20.6640625" style="1" customWidth="1"/>
    <col min="15625" max="15871" width="8.88671875" style="1"/>
    <col min="15872" max="15872" width="14" style="1" customWidth="1"/>
    <col min="15873" max="15873" width="18.88671875" style="1" customWidth="1"/>
    <col min="15874" max="15874" width="3.33203125" style="1" bestFit="1" customWidth="1"/>
    <col min="15875" max="15875" width="17.33203125" style="1" customWidth="1"/>
    <col min="15876" max="15876" width="3" style="1" customWidth="1"/>
    <col min="15877" max="15877" width="18.88671875" style="1" customWidth="1"/>
    <col min="15878" max="15880" width="20.6640625" style="1" customWidth="1"/>
    <col min="15881" max="16127" width="8.88671875" style="1"/>
    <col min="16128" max="16128" width="14" style="1" customWidth="1"/>
    <col min="16129" max="16129" width="18.88671875" style="1" customWidth="1"/>
    <col min="16130" max="16130" width="3.33203125" style="1" bestFit="1" customWidth="1"/>
    <col min="16131" max="16131" width="17.33203125" style="1" customWidth="1"/>
    <col min="16132" max="16132" width="3" style="1" customWidth="1"/>
    <col min="16133" max="16133" width="18.88671875" style="1" customWidth="1"/>
    <col min="16134" max="16136" width="20.6640625" style="1" customWidth="1"/>
    <col min="16137" max="16381" width="8.88671875" style="1"/>
    <col min="16382" max="16384" width="8.88671875" style="1" customWidth="1"/>
  </cols>
  <sheetData>
    <row r="1" spans="1:9" ht="17.399999999999999" x14ac:dyDescent="0.3">
      <c r="A1" s="174"/>
      <c r="B1" s="199" t="s">
        <v>68</v>
      </c>
      <c r="C1" s="199"/>
      <c r="D1" s="199"/>
      <c r="E1" s="199"/>
      <c r="F1" s="199"/>
      <c r="G1" s="199"/>
      <c r="H1" s="199"/>
      <c r="I1" s="49"/>
    </row>
    <row r="2" spans="1:9" ht="15.6" customHeight="1" x14ac:dyDescent="0.3">
      <c r="A2" s="174"/>
      <c r="B2" s="37"/>
      <c r="C2" s="2"/>
      <c r="D2" s="2"/>
      <c r="E2" s="2"/>
      <c r="F2" s="2"/>
      <c r="G2" s="2"/>
      <c r="H2" s="2"/>
      <c r="I2" s="49"/>
    </row>
    <row r="3" spans="1:9" ht="15.6" customHeight="1" x14ac:dyDescent="0.25">
      <c r="A3" s="174"/>
      <c r="B3" s="200" t="s">
        <v>70</v>
      </c>
      <c r="C3" s="200" t="s">
        <v>71</v>
      </c>
      <c r="D3" s="200" t="s">
        <v>0</v>
      </c>
      <c r="E3" s="200" t="s">
        <v>72</v>
      </c>
      <c r="F3" s="200" t="s">
        <v>156</v>
      </c>
      <c r="G3" s="200" t="s">
        <v>157</v>
      </c>
      <c r="H3" s="200" t="s">
        <v>148</v>
      </c>
      <c r="I3" s="49"/>
    </row>
    <row r="4" spans="1:9" s="36" customFormat="1" ht="15.6" customHeight="1" x14ac:dyDescent="0.25">
      <c r="A4" s="175"/>
      <c r="B4" s="205"/>
      <c r="C4" s="205"/>
      <c r="D4" s="205"/>
      <c r="E4" s="205"/>
      <c r="F4" s="205"/>
      <c r="G4" s="205"/>
      <c r="H4" s="205"/>
    </row>
    <row r="5" spans="1:9" s="36" customFormat="1" ht="15.6" customHeight="1" x14ac:dyDescent="0.25">
      <c r="A5" s="175"/>
      <c r="B5" s="206"/>
      <c r="C5" s="206"/>
      <c r="D5" s="206"/>
      <c r="E5" s="206"/>
      <c r="F5" s="206"/>
      <c r="G5" s="206"/>
      <c r="H5" s="206"/>
    </row>
    <row r="6" spans="1:9" ht="15.6" customHeight="1" x14ac:dyDescent="0.25">
      <c r="A6" s="176"/>
      <c r="B6" s="4" t="s">
        <v>11</v>
      </c>
      <c r="C6" s="52">
        <v>17318072</v>
      </c>
      <c r="D6" s="58">
        <v>0</v>
      </c>
      <c r="E6" s="58">
        <v>0</v>
      </c>
      <c r="F6" s="58">
        <v>0</v>
      </c>
      <c r="G6" s="58">
        <v>0</v>
      </c>
      <c r="H6" s="54">
        <f t="shared" ref="H6:H35" si="0">SUM(C6:G6)</f>
        <v>17318072</v>
      </c>
    </row>
    <row r="7" spans="1:9" ht="15.6" customHeight="1" x14ac:dyDescent="0.25">
      <c r="A7" s="176"/>
      <c r="B7" s="4" t="s">
        <v>12</v>
      </c>
      <c r="C7" s="53">
        <v>17140722</v>
      </c>
      <c r="D7" s="58">
        <v>0</v>
      </c>
      <c r="E7" s="58">
        <v>0</v>
      </c>
      <c r="F7" s="53">
        <v>12000000</v>
      </c>
      <c r="G7" s="54"/>
      <c r="H7" s="54">
        <f t="shared" si="0"/>
        <v>29140722</v>
      </c>
    </row>
    <row r="8" spans="1:9" ht="15.6" customHeight="1" x14ac:dyDescent="0.25">
      <c r="A8" s="176"/>
      <c r="B8" s="4" t="s">
        <v>13</v>
      </c>
      <c r="C8" s="53">
        <v>17140722</v>
      </c>
      <c r="D8" s="58">
        <v>0</v>
      </c>
      <c r="E8" s="58">
        <v>0</v>
      </c>
      <c r="F8" s="58">
        <v>0</v>
      </c>
      <c r="G8" s="53">
        <v>10000000</v>
      </c>
      <c r="H8" s="54">
        <f t="shared" si="0"/>
        <v>27140722</v>
      </c>
    </row>
    <row r="9" spans="1:9" ht="15.6" customHeight="1" x14ac:dyDescent="0.25">
      <c r="A9" s="176">
        <v>1</v>
      </c>
      <c r="B9" s="4" t="s">
        <v>14</v>
      </c>
      <c r="C9" s="53">
        <v>18440722</v>
      </c>
      <c r="D9" s="58">
        <v>0</v>
      </c>
      <c r="E9" s="58">
        <v>0</v>
      </c>
      <c r="F9" s="53">
        <v>13602951</v>
      </c>
      <c r="G9" s="58">
        <v>0</v>
      </c>
      <c r="H9" s="54">
        <f t="shared" si="0"/>
        <v>32043673</v>
      </c>
    </row>
    <row r="10" spans="1:9" ht="15.6" customHeight="1" x14ac:dyDescent="0.25">
      <c r="A10" s="176"/>
      <c r="B10" s="4" t="s">
        <v>15</v>
      </c>
      <c r="C10" s="53">
        <v>18440722</v>
      </c>
      <c r="D10" s="58">
        <v>0</v>
      </c>
      <c r="E10" s="58">
        <v>0</v>
      </c>
      <c r="F10" s="53">
        <v>5810819</v>
      </c>
      <c r="G10" s="53">
        <v>7792132</v>
      </c>
      <c r="H10" s="54">
        <f t="shared" si="0"/>
        <v>32043673</v>
      </c>
    </row>
    <row r="11" spans="1:9" ht="15.6" customHeight="1" x14ac:dyDescent="0.25">
      <c r="A11" s="176"/>
      <c r="B11" s="4" t="s">
        <v>16</v>
      </c>
      <c r="C11" s="53">
        <v>31440722</v>
      </c>
      <c r="D11" s="58">
        <v>0</v>
      </c>
      <c r="E11" s="58">
        <v>0</v>
      </c>
      <c r="F11" s="53">
        <v>5000000</v>
      </c>
      <c r="G11" s="58">
        <v>0</v>
      </c>
      <c r="H11" s="54">
        <f t="shared" si="0"/>
        <v>36440722</v>
      </c>
    </row>
    <row r="12" spans="1:9" ht="15.6" customHeight="1" x14ac:dyDescent="0.25">
      <c r="A12" s="176"/>
      <c r="B12" s="4" t="s">
        <v>17</v>
      </c>
      <c r="C12" s="53">
        <v>36440722</v>
      </c>
      <c r="D12" s="58">
        <v>0</v>
      </c>
      <c r="E12" s="58">
        <v>0</v>
      </c>
      <c r="F12" s="58">
        <v>0</v>
      </c>
      <c r="G12" s="58">
        <v>0</v>
      </c>
      <c r="H12" s="54">
        <f t="shared" si="0"/>
        <v>36440722</v>
      </c>
    </row>
    <row r="13" spans="1:9" ht="15.6" customHeight="1" x14ac:dyDescent="0.25">
      <c r="A13" s="176"/>
      <c r="B13" s="4" t="s">
        <v>18</v>
      </c>
      <c r="C13" s="53">
        <v>38968387</v>
      </c>
      <c r="D13" s="58">
        <v>0</v>
      </c>
      <c r="E13" s="58">
        <v>0</v>
      </c>
      <c r="F13" s="53">
        <v>4972335</v>
      </c>
      <c r="G13" s="58">
        <v>0</v>
      </c>
      <c r="H13" s="54">
        <f t="shared" si="0"/>
        <v>43940722</v>
      </c>
    </row>
    <row r="14" spans="1:9" ht="15.6" customHeight="1" x14ac:dyDescent="0.25">
      <c r="A14" s="176"/>
      <c r="B14" s="4" t="s">
        <v>19</v>
      </c>
      <c r="C14" s="53">
        <v>43940387</v>
      </c>
      <c r="D14" s="58">
        <v>0</v>
      </c>
      <c r="E14" s="58">
        <v>0</v>
      </c>
      <c r="F14" s="58">
        <v>0</v>
      </c>
      <c r="G14" s="58">
        <v>0</v>
      </c>
      <c r="H14" s="54">
        <f t="shared" si="0"/>
        <v>43940387</v>
      </c>
    </row>
    <row r="15" spans="1:9" ht="15.6" customHeight="1" x14ac:dyDescent="0.25">
      <c r="A15" s="176">
        <v>2</v>
      </c>
      <c r="B15" s="4" t="s">
        <v>20</v>
      </c>
      <c r="C15" s="53">
        <v>40458436</v>
      </c>
      <c r="D15" s="58">
        <v>0</v>
      </c>
      <c r="E15" s="58">
        <v>0</v>
      </c>
      <c r="F15" s="58">
        <v>0</v>
      </c>
      <c r="G15" s="58">
        <v>0</v>
      </c>
      <c r="H15" s="54">
        <f t="shared" si="0"/>
        <v>40458436</v>
      </c>
    </row>
    <row r="16" spans="1:9" ht="15.6" customHeight="1" x14ac:dyDescent="0.25">
      <c r="A16" s="176">
        <v>3</v>
      </c>
      <c r="B16" s="4" t="s">
        <v>21</v>
      </c>
      <c r="C16" s="53">
        <v>37973472</v>
      </c>
      <c r="D16" s="58">
        <v>0</v>
      </c>
      <c r="E16" s="58">
        <v>0</v>
      </c>
      <c r="F16" s="58">
        <v>0</v>
      </c>
      <c r="G16" s="58">
        <v>0</v>
      </c>
      <c r="H16" s="54">
        <f t="shared" si="0"/>
        <v>37973472</v>
      </c>
    </row>
    <row r="17" spans="1:8" ht="15.6" customHeight="1" x14ac:dyDescent="0.25">
      <c r="A17" s="176"/>
      <c r="B17" s="4" t="s">
        <v>22</v>
      </c>
      <c r="C17" s="53">
        <v>37498804</v>
      </c>
      <c r="D17" s="58">
        <v>0</v>
      </c>
      <c r="E17" s="53">
        <v>4867395</v>
      </c>
      <c r="F17" s="58">
        <v>0</v>
      </c>
      <c r="G17" s="58">
        <v>0</v>
      </c>
      <c r="H17" s="54">
        <f t="shared" si="0"/>
        <v>42366199</v>
      </c>
    </row>
    <row r="18" spans="1:8" ht="15.6" customHeight="1" x14ac:dyDescent="0.25">
      <c r="A18" s="176"/>
      <c r="B18" s="4" t="s">
        <v>23</v>
      </c>
      <c r="C18" s="53">
        <v>37498804</v>
      </c>
      <c r="D18" s="53">
        <v>12278783</v>
      </c>
      <c r="E18" s="58">
        <v>0</v>
      </c>
      <c r="F18" s="58">
        <v>0</v>
      </c>
      <c r="G18" s="58">
        <v>0</v>
      </c>
      <c r="H18" s="54">
        <f t="shared" si="0"/>
        <v>49777587</v>
      </c>
    </row>
    <row r="19" spans="1:8" ht="15.6" customHeight="1" x14ac:dyDescent="0.25">
      <c r="A19" s="176"/>
      <c r="B19" s="4" t="s">
        <v>24</v>
      </c>
      <c r="C19" s="53">
        <v>26498804</v>
      </c>
      <c r="D19" s="53">
        <v>23278783</v>
      </c>
      <c r="E19" s="58">
        <v>0</v>
      </c>
      <c r="F19" s="53">
        <v>1855727</v>
      </c>
      <c r="G19" s="53">
        <v>3144273</v>
      </c>
      <c r="H19" s="54">
        <f t="shared" si="0"/>
        <v>54777587</v>
      </c>
    </row>
    <row r="20" spans="1:8" ht="15.6" customHeight="1" x14ac:dyDescent="0.25">
      <c r="A20" s="176"/>
      <c r="B20" s="4" t="s">
        <v>25</v>
      </c>
      <c r="C20" s="53">
        <v>26498804</v>
      </c>
      <c r="D20" s="53">
        <v>23278783</v>
      </c>
      <c r="E20" s="58">
        <v>0</v>
      </c>
      <c r="F20" s="53">
        <v>14715659</v>
      </c>
      <c r="G20" s="53">
        <v>284341</v>
      </c>
      <c r="H20" s="54">
        <f t="shared" si="0"/>
        <v>64777587</v>
      </c>
    </row>
    <row r="21" spans="1:8" ht="15.6" customHeight="1" x14ac:dyDescent="0.25">
      <c r="A21" s="176">
        <v>4</v>
      </c>
      <c r="B21" s="4" t="s">
        <v>26</v>
      </c>
      <c r="C21" s="53">
        <f>26489804-2594233</f>
        <v>23895571</v>
      </c>
      <c r="D21" s="53">
        <f>21923259-2361167</f>
        <v>19562092</v>
      </c>
      <c r="E21" s="58">
        <v>0</v>
      </c>
      <c r="F21" s="58">
        <v>0</v>
      </c>
      <c r="G21" s="53">
        <v>3331413</v>
      </c>
      <c r="H21" s="54">
        <f t="shared" si="0"/>
        <v>46789076</v>
      </c>
    </row>
    <row r="22" spans="1:8" ht="15.6" customHeight="1" x14ac:dyDescent="0.25">
      <c r="A22" s="176">
        <v>5</v>
      </c>
      <c r="B22" s="4" t="s">
        <v>27</v>
      </c>
      <c r="C22" s="53">
        <f>23426480-945796</f>
        <v>22480684</v>
      </c>
      <c r="D22" s="53">
        <v>17304366</v>
      </c>
      <c r="E22" s="58">
        <v>0</v>
      </c>
      <c r="F22" s="58">
        <v>0</v>
      </c>
      <c r="G22" s="58">
        <v>0</v>
      </c>
      <c r="H22" s="54">
        <f t="shared" si="0"/>
        <v>39785050</v>
      </c>
    </row>
    <row r="23" spans="1:8" ht="15.6" customHeight="1" x14ac:dyDescent="0.25">
      <c r="A23" s="176"/>
      <c r="B23" s="4" t="s">
        <v>28</v>
      </c>
      <c r="C23" s="53">
        <v>20888583</v>
      </c>
      <c r="D23" s="53">
        <v>10761587</v>
      </c>
      <c r="E23" s="58">
        <v>0</v>
      </c>
      <c r="F23" s="58">
        <v>0</v>
      </c>
      <c r="G23" s="58">
        <v>0</v>
      </c>
      <c r="H23" s="54">
        <f t="shared" si="0"/>
        <v>31650170</v>
      </c>
    </row>
    <row r="24" spans="1:8" ht="15.6" customHeight="1" x14ac:dyDescent="0.25">
      <c r="A24" s="176"/>
      <c r="B24" s="4" t="s">
        <v>29</v>
      </c>
      <c r="C24" s="53">
        <v>20888583</v>
      </c>
      <c r="D24" s="53">
        <v>13761587</v>
      </c>
      <c r="E24" s="58">
        <v>0</v>
      </c>
      <c r="F24" s="58">
        <v>0</v>
      </c>
      <c r="G24" s="58">
        <v>0</v>
      </c>
      <c r="H24" s="54">
        <f t="shared" si="0"/>
        <v>34650170</v>
      </c>
    </row>
    <row r="25" spans="1:8" ht="15.6" customHeight="1" x14ac:dyDescent="0.25">
      <c r="A25" s="176"/>
      <c r="B25" s="4" t="s">
        <v>30</v>
      </c>
      <c r="C25" s="58">
        <v>0</v>
      </c>
      <c r="D25" s="53">
        <v>34650170</v>
      </c>
      <c r="E25" s="58">
        <v>0</v>
      </c>
      <c r="F25" s="58">
        <v>0</v>
      </c>
      <c r="G25" s="58">
        <v>0</v>
      </c>
      <c r="H25" s="54">
        <f t="shared" si="0"/>
        <v>34650170</v>
      </c>
    </row>
    <row r="26" spans="1:8" ht="15.6" customHeight="1" x14ac:dyDescent="0.25">
      <c r="A26" s="176"/>
      <c r="B26" s="4" t="s">
        <v>31</v>
      </c>
      <c r="C26" s="58">
        <v>0</v>
      </c>
      <c r="D26" s="53">
        <f>20922839+8000000</f>
        <v>28922839</v>
      </c>
      <c r="E26" s="53">
        <v>5500000</v>
      </c>
      <c r="F26" s="58">
        <v>0</v>
      </c>
      <c r="G26" s="53">
        <v>22667978</v>
      </c>
      <c r="H26" s="54">
        <f t="shared" si="0"/>
        <v>57090817</v>
      </c>
    </row>
    <row r="27" spans="1:8" ht="15.6" customHeight="1" x14ac:dyDescent="0.25">
      <c r="A27" s="176"/>
      <c r="B27" s="12" t="s">
        <v>32</v>
      </c>
      <c r="C27" s="58">
        <v>0</v>
      </c>
      <c r="D27" s="53">
        <v>20922839</v>
      </c>
      <c r="E27" s="53">
        <v>11904095</v>
      </c>
      <c r="F27" s="58">
        <v>0</v>
      </c>
      <c r="G27" s="53">
        <v>8666161</v>
      </c>
      <c r="H27" s="54">
        <f t="shared" si="0"/>
        <v>41493095</v>
      </c>
    </row>
    <row r="28" spans="1:8" ht="15.6" customHeight="1" x14ac:dyDescent="0.25">
      <c r="A28" s="176"/>
      <c r="B28" s="4" t="s">
        <v>33</v>
      </c>
      <c r="C28" s="58">
        <v>0</v>
      </c>
      <c r="D28" s="53">
        <v>20922839</v>
      </c>
      <c r="E28" s="53">
        <v>6000000</v>
      </c>
      <c r="F28" s="58">
        <v>0</v>
      </c>
      <c r="G28" s="53">
        <v>14508278</v>
      </c>
      <c r="H28" s="54">
        <f t="shared" si="0"/>
        <v>41431117</v>
      </c>
    </row>
    <row r="29" spans="1:8" ht="15.6" customHeight="1" x14ac:dyDescent="0.25">
      <c r="A29" s="176"/>
      <c r="B29" s="4" t="s">
        <v>34</v>
      </c>
      <c r="C29" s="58">
        <v>0</v>
      </c>
      <c r="D29" s="53">
        <v>20922839</v>
      </c>
      <c r="E29" s="53">
        <v>18000000</v>
      </c>
      <c r="F29" s="58">
        <v>0</v>
      </c>
      <c r="G29" s="58">
        <v>0</v>
      </c>
      <c r="H29" s="54">
        <f t="shared" si="0"/>
        <v>38922839</v>
      </c>
    </row>
    <row r="30" spans="1:8" ht="15.6" customHeight="1" x14ac:dyDescent="0.25">
      <c r="A30" s="176"/>
      <c r="B30" s="4" t="s">
        <v>35</v>
      </c>
      <c r="C30" s="58">
        <v>0</v>
      </c>
      <c r="D30" s="53">
        <v>20922839</v>
      </c>
      <c r="E30" s="58">
        <v>0</v>
      </c>
      <c r="F30" s="58">
        <v>0</v>
      </c>
      <c r="G30" s="58">
        <v>0</v>
      </c>
      <c r="H30" s="54">
        <f t="shared" si="0"/>
        <v>20922839</v>
      </c>
    </row>
    <row r="31" spans="1:8" s="30" customFormat="1" ht="15.6" customHeight="1" x14ac:dyDescent="0.25">
      <c r="A31" s="176"/>
      <c r="B31" s="4" t="s">
        <v>36</v>
      </c>
      <c r="C31" s="58">
        <v>0</v>
      </c>
      <c r="D31" s="53">
        <v>20922839</v>
      </c>
      <c r="E31" s="58">
        <v>0</v>
      </c>
      <c r="F31" s="58">
        <v>0</v>
      </c>
      <c r="G31" s="58">
        <v>0</v>
      </c>
      <c r="H31" s="54">
        <f t="shared" si="0"/>
        <v>20922839</v>
      </c>
    </row>
    <row r="32" spans="1:8" s="30" customFormat="1" ht="15.6" customHeight="1" x14ac:dyDescent="0.25">
      <c r="A32" s="176"/>
      <c r="B32" s="4" t="s">
        <v>37</v>
      </c>
      <c r="C32" s="58">
        <v>0</v>
      </c>
      <c r="D32" s="53">
        <v>20922839</v>
      </c>
      <c r="E32" s="53">
        <v>20000000</v>
      </c>
      <c r="F32" s="58">
        <v>0</v>
      </c>
      <c r="G32" s="58">
        <v>0</v>
      </c>
      <c r="H32" s="54">
        <f t="shared" si="0"/>
        <v>40922839</v>
      </c>
    </row>
    <row r="33" spans="1:11" s="30" customFormat="1" ht="15.6" customHeight="1" x14ac:dyDescent="0.25">
      <c r="A33" s="176"/>
      <c r="B33" s="4" t="s">
        <v>38</v>
      </c>
      <c r="C33" s="58">
        <v>0</v>
      </c>
      <c r="D33" s="53">
        <v>20922839</v>
      </c>
      <c r="E33" s="53">
        <v>20000000</v>
      </c>
      <c r="F33" s="58">
        <v>0</v>
      </c>
      <c r="G33" s="58">
        <v>0</v>
      </c>
      <c r="H33" s="54">
        <f t="shared" si="0"/>
        <v>40922839</v>
      </c>
    </row>
    <row r="34" spans="1:11" s="30" customFormat="1" ht="15.6" customHeight="1" x14ac:dyDescent="0.25">
      <c r="A34" s="176"/>
      <c r="B34" s="51" t="s">
        <v>39</v>
      </c>
      <c r="C34" s="58">
        <v>0</v>
      </c>
      <c r="D34" s="53">
        <f>20922839+25680251</f>
        <v>46603090</v>
      </c>
      <c r="E34" s="53">
        <v>66730412</v>
      </c>
      <c r="F34" s="58">
        <v>0</v>
      </c>
      <c r="G34" s="58">
        <v>0</v>
      </c>
      <c r="H34" s="55">
        <f t="shared" si="0"/>
        <v>113333502</v>
      </c>
    </row>
    <row r="35" spans="1:11" s="30" customFormat="1" ht="15.6" customHeight="1" x14ac:dyDescent="0.25">
      <c r="A35" s="176"/>
      <c r="B35" s="21" t="s">
        <v>69</v>
      </c>
      <c r="C35" s="59">
        <v>0</v>
      </c>
      <c r="D35" s="56">
        <v>20922839</v>
      </c>
      <c r="E35" s="59">
        <v>0</v>
      </c>
      <c r="F35" s="59">
        <v>0</v>
      </c>
      <c r="G35" s="94">
        <v>100000000</v>
      </c>
      <c r="H35" s="57">
        <f t="shared" si="0"/>
        <v>120922839</v>
      </c>
    </row>
    <row r="36" spans="1:11" s="30" customFormat="1" ht="15.6" customHeight="1" x14ac:dyDescent="0.3">
      <c r="A36" s="173"/>
      <c r="B36" s="32"/>
      <c r="C36"/>
      <c r="D36"/>
      <c r="E36"/>
      <c r="F36"/>
      <c r="G36"/>
      <c r="H36"/>
    </row>
    <row r="37" spans="1:11" s="30" customFormat="1" ht="15.6" customHeight="1" x14ac:dyDescent="0.25">
      <c r="A37" s="173">
        <v>1</v>
      </c>
      <c r="B37" s="22" t="s">
        <v>151</v>
      </c>
      <c r="C37" s="22"/>
      <c r="D37" s="22"/>
      <c r="E37" s="22"/>
      <c r="F37" s="22"/>
      <c r="G37" s="22"/>
      <c r="H37" s="22"/>
    </row>
    <row r="38" spans="1:11" ht="15.6" customHeight="1" x14ac:dyDescent="0.25">
      <c r="A38" s="173">
        <v>2</v>
      </c>
      <c r="B38" s="22" t="s">
        <v>152</v>
      </c>
      <c r="C38" s="22"/>
      <c r="D38" s="22"/>
      <c r="E38" s="22"/>
      <c r="F38" s="22"/>
      <c r="G38" s="22"/>
      <c r="H38" s="22"/>
    </row>
    <row r="39" spans="1:11" ht="15.6" customHeight="1" x14ac:dyDescent="0.25">
      <c r="A39" s="173">
        <v>3</v>
      </c>
      <c r="B39" s="22" t="s">
        <v>153</v>
      </c>
      <c r="C39" s="22"/>
      <c r="D39" s="22"/>
      <c r="E39" s="22"/>
      <c r="F39" s="22"/>
      <c r="G39" s="22"/>
      <c r="H39" s="22"/>
    </row>
    <row r="40" spans="1:11" s="30" customFormat="1" ht="15.6" customHeight="1" x14ac:dyDescent="0.25">
      <c r="A40" s="173">
        <v>4</v>
      </c>
      <c r="B40" s="31" t="s">
        <v>154</v>
      </c>
      <c r="C40" s="22"/>
      <c r="D40" s="22"/>
      <c r="E40" s="22"/>
      <c r="F40" s="22"/>
      <c r="G40" s="22"/>
      <c r="H40" s="22"/>
    </row>
    <row r="41" spans="1:11" s="30" customFormat="1" ht="15.6" customHeight="1" x14ac:dyDescent="0.25">
      <c r="A41" s="173">
        <v>5</v>
      </c>
      <c r="B41" s="22" t="s">
        <v>155</v>
      </c>
      <c r="C41" s="22"/>
      <c r="D41" s="22"/>
      <c r="E41" s="22"/>
      <c r="F41" s="22"/>
      <c r="G41" s="22"/>
      <c r="H41" s="22"/>
    </row>
    <row r="42" spans="1:11" s="30" customFormat="1" ht="15.6" customHeight="1" x14ac:dyDescent="0.25">
      <c r="A42" s="173"/>
      <c r="B42" s="22"/>
      <c r="C42" s="22"/>
      <c r="D42" s="22"/>
      <c r="E42" s="22"/>
      <c r="F42" s="22"/>
      <c r="G42" s="22"/>
      <c r="H42" s="22"/>
    </row>
    <row r="43" spans="1:11" s="30" customFormat="1" ht="15.6" customHeight="1" x14ac:dyDescent="0.25">
      <c r="A43" s="173"/>
      <c r="B43" s="22" t="s">
        <v>146</v>
      </c>
      <c r="C43" s="22"/>
      <c r="D43" s="22"/>
      <c r="E43" s="22"/>
      <c r="F43" s="22"/>
      <c r="G43" s="22"/>
      <c r="H43" s="22"/>
    </row>
    <row r="44" spans="1:11" s="30" customFormat="1" ht="15.6" customHeight="1" x14ac:dyDescent="0.25">
      <c r="A44" s="173"/>
      <c r="B44" s="34"/>
      <c r="C44" s="34"/>
      <c r="D44" s="34"/>
      <c r="E44" s="34"/>
      <c r="F44" s="121"/>
      <c r="G44" s="34"/>
      <c r="H44" s="34"/>
    </row>
    <row r="45" spans="1:11" s="30" customFormat="1" ht="15.6" customHeight="1" x14ac:dyDescent="0.3">
      <c r="A45" s="173"/>
      <c r="B45" s="22" t="s">
        <v>202</v>
      </c>
      <c r="C45" s="33"/>
      <c r="D45" s="33"/>
      <c r="E45" s="22"/>
      <c r="F45" s="22"/>
      <c r="G45" s="22"/>
      <c r="H45" s="22"/>
    </row>
    <row r="46" spans="1:11" s="38" customFormat="1" ht="15.6" customHeight="1" x14ac:dyDescent="0.3">
      <c r="A46" s="173"/>
      <c r="B46" s="10"/>
      <c r="C46"/>
      <c r="D46"/>
      <c r="E46"/>
      <c r="F46"/>
      <c r="G46"/>
      <c r="H46"/>
      <c r="I46" s="34"/>
      <c r="J46" s="34"/>
      <c r="K46" s="34"/>
    </row>
    <row r="47" spans="1:11" s="38" customFormat="1" ht="15" customHeight="1" x14ac:dyDescent="0.25">
      <c r="A47" s="173"/>
      <c r="B47" s="36"/>
      <c r="C47" s="1"/>
      <c r="D47" s="1"/>
      <c r="E47" s="1"/>
      <c r="F47" s="1"/>
      <c r="G47" s="1"/>
      <c r="H47" s="1"/>
      <c r="I47" s="22"/>
      <c r="J47" s="22"/>
      <c r="K47" s="22"/>
    </row>
    <row r="48" spans="1:11" s="38" customFormat="1" ht="15" customHeight="1" x14ac:dyDescent="0.25">
      <c r="A48" s="173"/>
      <c r="B48" s="36"/>
      <c r="C48" s="1"/>
      <c r="D48" s="34"/>
      <c r="E48" s="34"/>
      <c r="F48" s="121"/>
      <c r="G48" s="34"/>
      <c r="H48" s="34"/>
      <c r="I48" s="22"/>
      <c r="J48" s="22"/>
      <c r="K48" s="22"/>
    </row>
    <row r="49" spans="4:13" ht="15" customHeight="1" x14ac:dyDescent="0.25">
      <c r="D49" s="22"/>
      <c r="E49" s="22"/>
      <c r="F49" s="22"/>
      <c r="G49" s="22"/>
      <c r="H49" s="22"/>
    </row>
    <row r="50" spans="4:13" ht="15" customHeight="1" x14ac:dyDescent="0.25">
      <c r="D50" s="22"/>
      <c r="E50" s="22"/>
      <c r="F50" s="22"/>
      <c r="G50" s="22"/>
      <c r="H50" s="22"/>
    </row>
    <row r="51" spans="4:13" ht="15" customHeight="1" x14ac:dyDescent="0.25">
      <c r="I51" s="34"/>
      <c r="J51" s="34"/>
      <c r="K51" s="34"/>
      <c r="L51" s="34"/>
      <c r="M51" s="34"/>
    </row>
    <row r="52" spans="4:13" ht="15" customHeight="1" x14ac:dyDescent="0.25">
      <c r="I52" s="22"/>
      <c r="J52" s="22"/>
      <c r="K52" s="22"/>
      <c r="L52" s="22"/>
      <c r="M52" s="22"/>
    </row>
    <row r="53" spans="4:13" ht="15" customHeight="1" x14ac:dyDescent="0.25">
      <c r="I53" s="22"/>
      <c r="J53" s="22"/>
      <c r="K53" s="22"/>
      <c r="L53" s="22"/>
      <c r="M53" s="22"/>
    </row>
  </sheetData>
  <mergeCells count="8">
    <mergeCell ref="B1:H1"/>
    <mergeCell ref="B3:B5"/>
    <mergeCell ref="C3:C5"/>
    <mergeCell ref="D3:D5"/>
    <mergeCell ref="E3:E5"/>
    <mergeCell ref="F3:F5"/>
    <mergeCell ref="G3:G5"/>
    <mergeCell ref="H3:H5"/>
  </mergeCells>
  <printOptions horizontalCentered="1"/>
  <pageMargins left="0.75" right="0.75" top="1" bottom="0.75" header="0.5" footer="0.5"/>
  <pageSetup scale="72" firstPageNumber="75" fitToWidth="0" fitToHeight="0" orientation="landscape" horizontalDpi="4294967294" r:id="rId1"/>
  <headerFooter scaleWithDoc="0" alignWithMargins="0">
    <oddFooter>&amp;C&amp;"Arial,Regular"&amp;10&amp;P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8</vt:i4>
      </vt:variant>
      <vt:variant>
        <vt:lpstr>Charts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EIA</vt:lpstr>
      <vt:lpstr>EFA</vt:lpstr>
      <vt:lpstr>Aid to Classrooms Appropriation</vt:lpstr>
      <vt:lpstr>Aid to Classrooms Data</vt:lpstr>
      <vt:lpstr>Teacher Salary</vt:lpstr>
      <vt:lpstr>K12 Suppl</vt:lpstr>
      <vt:lpstr>Buses</vt:lpstr>
      <vt:lpstr>Instruc Materials</vt:lpstr>
      <vt:lpstr>Education Improvement Act</vt:lpstr>
      <vt:lpstr>Education Finance Act</vt:lpstr>
      <vt:lpstr>EFA Expenditures</vt:lpstr>
      <vt:lpstr>Teacher Salary Graph</vt:lpstr>
      <vt:lpstr>K12 Suppl Graph</vt:lpstr>
      <vt:lpstr>Buses Graph</vt:lpstr>
      <vt:lpstr>Instruc Graph</vt:lpstr>
      <vt:lpstr>'Aid to Classrooms Appropriation'!Print_Area</vt:lpstr>
      <vt:lpstr>'Aid to Classrooms Data'!Print_Area</vt:lpstr>
      <vt:lpstr>Buses!Print_Area</vt:lpstr>
      <vt:lpstr>EFA!Print_Area</vt:lpstr>
      <vt:lpstr>EIA!Print_Area</vt:lpstr>
      <vt:lpstr>'Instruc Materials'!Print_Area</vt:lpstr>
      <vt:lpstr>'K12 Suppl'!Print_Area</vt:lpstr>
      <vt:lpstr>'Teacher Salary'!Print_Area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Amanda Martin</cp:lastModifiedBy>
  <cp:lastPrinted>2022-10-20T14:53:09Z</cp:lastPrinted>
  <dcterms:created xsi:type="dcterms:W3CDTF">2022-09-26T15:47:09Z</dcterms:created>
  <dcterms:modified xsi:type="dcterms:W3CDTF">2022-12-21T16:56:03Z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2022-10-19T20:34:16Z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bed0e17f-f881-471f-b337-0c5887b6a41a</vt:lpwstr>
  </property>
  <property fmtid="{D5CDD505-2E9C-101B-9397-08002B2CF9AE}" pid="8" name="MSIP_Label_1c8b0b85-d75e-4e7c-989b-349f33915dc1_ContentBits">
    <vt:lpwstr>0</vt:lpwstr>
  </property>
</Properties>
</file>