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istorical Analyses\2022\Web Uploads\"/>
    </mc:Choice>
  </mc:AlternateContent>
  <xr:revisionPtr revIDLastSave="0" documentId="13_ncr:1_{7A8636ED-DA8C-4E3F-A0F2-A2251B73AA8C}" xr6:coauthVersionLast="47" xr6:coauthVersionMax="47" xr10:uidLastSave="{00000000-0000-0000-0000-000000000000}"/>
  <bookViews>
    <workbookView xWindow="-15510" yWindow="-18270" windowWidth="29040" windowHeight="17640" xr2:uid="{06B88D25-ED92-4D91-9C86-9E795321E85E}"/>
  </bookViews>
  <sheets>
    <sheet name="Higher Ed Funding" sheetId="7" r:id="rId1"/>
    <sheet name="Higher Ed-Summary" sheetId="4" r:id="rId2"/>
    <sheet name="Scholarships" sheetId="2" r:id="rId3"/>
  </sheets>
  <definedNames>
    <definedName name="_xlnm.Print_Area" localSheetId="2">Scholarships!$A$1:$G$65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B31" i="2"/>
  <c r="G31" i="2" s="1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E10" i="2"/>
  <c r="G10" i="2" s="1"/>
  <c r="D10" i="2"/>
  <c r="B10" i="2"/>
  <c r="D9" i="2"/>
  <c r="B9" i="2"/>
  <c r="B8" i="2"/>
  <c r="G8" i="2" s="1"/>
  <c r="D7" i="2"/>
  <c r="G7" i="2" s="1"/>
  <c r="G9" i="2" l="1"/>
</calcChain>
</file>

<file path=xl/sharedStrings.xml><?xml version="1.0" encoding="utf-8"?>
<sst xmlns="http://schemas.openxmlformats.org/spreadsheetml/2006/main" count="88" uniqueCount="87">
  <si>
    <t>FY 1994-95</t>
  </si>
  <si>
    <t>FY 1995-96</t>
  </si>
  <si>
    <t>FY 1996-97</t>
  </si>
  <si>
    <t>FY 1997-98</t>
  </si>
  <si>
    <t>FY 1998-99</t>
  </si>
  <si>
    <t>FY 1999-2000</t>
  </si>
  <si>
    <t>FY 2000-01</t>
  </si>
  <si>
    <t>FY 2001-02</t>
  </si>
  <si>
    <t>FY 2002-03</t>
  </si>
  <si>
    <t>FY 2003-04</t>
  </si>
  <si>
    <t>FY 2004-05</t>
  </si>
  <si>
    <t>FY 2005-06</t>
  </si>
  <si>
    <t>FY 2006-07</t>
  </si>
  <si>
    <t>FY 2007-08</t>
  </si>
  <si>
    <t>FY 2008-09</t>
  </si>
  <si>
    <t>FY 2009-10</t>
  </si>
  <si>
    <t>FY 2010-11</t>
  </si>
  <si>
    <t>FY 2011-12</t>
  </si>
  <si>
    <t>FY 2012-13</t>
  </si>
  <si>
    <t>FY 2013-14</t>
  </si>
  <si>
    <t>FY 2014-15</t>
  </si>
  <si>
    <t>FY 2015-16</t>
  </si>
  <si>
    <t>FY 2016-17</t>
  </si>
  <si>
    <t>FY 2017-18</t>
  </si>
  <si>
    <t>FY 2018-19</t>
  </si>
  <si>
    <t>FY 2019-20</t>
  </si>
  <si>
    <t>FY 2020-21</t>
  </si>
  <si>
    <t>FY 2021-22</t>
  </si>
  <si>
    <t>Base Per Appropriations Act</t>
  </si>
  <si>
    <t>Pay/Health Ins. Allocations</t>
  </si>
  <si>
    <t>CRF Appropriations</t>
  </si>
  <si>
    <t>Supplemental Appropriations</t>
  </si>
  <si>
    <t>Education Lottery</t>
  </si>
  <si>
    <t>Total Funding</t>
  </si>
  <si>
    <t>Mid-Year Reductions</t>
  </si>
  <si>
    <t>Total Adjusted Appropriations</t>
  </si>
  <si>
    <t>STATE SCHOLARSHIP ASSISTANCE</t>
  </si>
  <si>
    <t>(All sources of funds -  General Fund, Barnwell, and Lottery)</t>
  </si>
  <si>
    <t>FISCAL</t>
  </si>
  <si>
    <t>PALMETTO</t>
  </si>
  <si>
    <t>NEED-BASED</t>
  </si>
  <si>
    <t>LIFE</t>
  </si>
  <si>
    <t>S.C. HOPE</t>
  </si>
  <si>
    <t>YEAR</t>
  </si>
  <si>
    <t>FELLOWS</t>
  </si>
  <si>
    <t>Public Institutions</t>
  </si>
  <si>
    <t>Private Institutions</t>
  </si>
  <si>
    <t>SCHOLARSHIP</t>
  </si>
  <si>
    <t>TOTAL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</si>
  <si>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</si>
  <si>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</si>
  <si>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</si>
  <si>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</si>
  <si>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</si>
  <si>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</si>
  <si>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</si>
  <si>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</si>
  <si>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</si>
  <si>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</si>
  <si>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</si>
  <si>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</si>
  <si>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</si>
  <si>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</si>
  <si>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</si>
  <si>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</si>
  <si>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</si>
  <si>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</si>
  <si>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</si>
  <si>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</si>
  <si>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</si>
  <si>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</si>
  <si>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</si>
  <si>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</si>
  <si>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</si>
  <si>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</si>
  <si>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 xml:space="preserve">*Estimated </t>
  </si>
  <si>
    <t>2021-22</t>
  </si>
  <si>
    <t>2022-23*</t>
  </si>
  <si>
    <t>FY 2022-23</t>
  </si>
  <si>
    <t>HIGHER EDUCATION APPROPRIATIONS SUMMARY</t>
  </si>
  <si>
    <t xml:space="preserve"> https://www.che.sc.gov/students-families-and-military/scholarships-and-grants-sc-residents</t>
  </si>
  <si>
    <t xml:space="preserve">For more information on scholarship eligibility and awards, visit: </t>
  </si>
  <si>
    <t>Scholarship information may also be found in the SC Code of Laws, Sections 59-104-20 (Palmetto Fellows Scholarship), 59-142-10 (Need-Based Grants),</t>
  </si>
  <si>
    <t>59-149-10 (LIFE Scholarship), and 59-150-370 (S.C. HOPE Scholarships).</t>
  </si>
  <si>
    <t>Updated December 2022  (Scholarships)</t>
  </si>
  <si>
    <t>Updated December 2022</t>
  </si>
  <si>
    <t>Recurring GF (Net of Reductions)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</si>
</sst>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mmm\ 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name val="Times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4" fillId="0" borderId="0" xfId="2" applyFont="1"/>
    <xf numFmtId="0" fontId="2" fillId="0" borderId="2" xfId="2" applyBorder="1"/>
    <xf numFmtId="0" fontId="5" fillId="0" borderId="1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3" fontId="4" fillId="0" borderId="1" xfId="3" applyNumberFormat="1" applyFont="1" applyBorder="1" applyAlignment="1">
      <alignment horizontal="center"/>
    </xf>
    <xf numFmtId="0" fontId="4" fillId="0" borderId="4" xfId="2" quotePrefix="1" applyFont="1" applyBorder="1" applyAlignment="1">
      <alignment horizontal="center"/>
    </xf>
    <xf numFmtId="3" fontId="4" fillId="0" borderId="4" xfId="3" applyNumberFormat="1" applyFont="1" applyBorder="1"/>
    <xf numFmtId="0" fontId="2" fillId="0" borderId="4" xfId="2" applyBorder="1"/>
    <xf numFmtId="0" fontId="4" fillId="0" borderId="4" xfId="2" applyFont="1" applyBorder="1"/>
    <xf numFmtId="0" fontId="4" fillId="0" borderId="4" xfId="2" applyFont="1" applyBorder="1" applyAlignment="1">
      <alignment horizontal="center"/>
    </xf>
    <xf numFmtId="3" fontId="4" fillId="0" borderId="4" xfId="3" applyNumberFormat="1" applyFont="1" applyFill="1" applyBorder="1"/>
    <xf numFmtId="0" fontId="4" fillId="0" borderId="7" xfId="2" applyFont="1" applyBorder="1" applyAlignment="1">
      <alignment horizontal="center"/>
    </xf>
    <xf numFmtId="3" fontId="4" fillId="0" borderId="8" xfId="3" applyNumberFormat="1" applyFont="1" applyFill="1" applyBorder="1"/>
    <xf numFmtId="3" fontId="8" fillId="0" borderId="0" xfId="3" applyNumberFormat="1" applyFont="1" applyBorder="1"/>
    <xf numFmtId="0" fontId="7" fillId="0" borderId="0" xfId="2" applyFont="1"/>
    <xf numFmtId="0" fontId="8" fillId="0" borderId="0" xfId="2" applyFont="1"/>
    <xf numFmtId="165" fontId="2" fillId="0" borderId="0" xfId="2" quotePrefix="1" applyNumberFormat="1" applyAlignment="1">
      <alignment horizontal="left"/>
    </xf>
    <xf numFmtId="0" fontId="4" fillId="0" borderId="0" xfId="2" applyFont="1" applyFill="1" applyBorder="1" applyAlignment="1">
      <alignment horizontal="center"/>
    </xf>
    <xf numFmtId="0" fontId="0" fillId="0" borderId="0" xfId="0"/>
    <xf numFmtId="0" fontId="2" fillId="0" borderId="0" xfId="2"/>
    <xf numFmtId="3" fontId="4" fillId="0" borderId="4" xfId="3" applyNumberFormat="1" applyFont="1" applyFill="1" applyBorder="1"/>
    <xf numFmtId="3" fontId="4" fillId="0" borderId="0" xfId="3" applyNumberFormat="1" applyFont="1" applyFill="1" applyBorder="1"/>
    <xf numFmtId="0" fontId="4" fillId="0" borderId="4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3" fontId="4" fillId="0" borderId="3" xfId="3" applyNumberFormat="1" applyFont="1" applyFill="1" applyBorder="1"/>
    <xf numFmtId="0" fontId="9" fillId="0" borderId="0" xfId="5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2" fillId="0" borderId="0" xfId="2" applyFont="1"/>
    <xf numFmtId="0" fontId="0" fillId="0" borderId="0" xfId="0" applyFont="1"/>
    <xf numFmtId="0" fontId="4" fillId="0" borderId="9" xfId="2" applyFont="1" applyBorder="1"/>
    <xf numFmtId="0" fontId="5" fillId="0" borderId="9" xfId="2" applyFont="1" applyBorder="1"/>
    <xf numFmtId="164" fontId="4" fillId="0" borderId="9" xfId="3" applyNumberFormat="1" applyFont="1" applyBorder="1" applyAlignment="1">
      <alignment horizontal="center"/>
    </xf>
    <xf numFmtId="5" fontId="4" fillId="0" borderId="9" xfId="3" applyNumberFormat="1" applyFont="1" applyBorder="1"/>
    <xf numFmtId="5" fontId="5" fillId="0" borderId="9" xfId="3" applyNumberFormat="1" applyFont="1" applyBorder="1"/>
    <xf numFmtId="164" fontId="4" fillId="0" borderId="9" xfId="3" applyNumberFormat="1" applyFont="1" applyFill="1" applyBorder="1" applyAlignment="1">
      <alignment horizontal="center"/>
    </xf>
    <xf numFmtId="5" fontId="4" fillId="0" borderId="9" xfId="3" applyNumberFormat="1" applyFont="1" applyFill="1" applyBorder="1"/>
    <xf numFmtId="5" fontId="5" fillId="0" borderId="9" xfId="3" applyNumberFormat="1" applyFont="1" applyFill="1" applyBorder="1"/>
    <xf numFmtId="5" fontId="6" fillId="0" borderId="9" xfId="3" applyNumberFormat="1" applyFont="1" applyBorder="1"/>
    <xf numFmtId="5" fontId="4" fillId="0" borderId="9" xfId="2" applyNumberFormat="1" applyFont="1" applyBorder="1"/>
    <xf numFmtId="5" fontId="6" fillId="0" borderId="9" xfId="3" applyNumberFormat="1" applyFont="1" applyFill="1" applyBorder="1"/>
    <xf numFmtId="0" fontId="4" fillId="0" borderId="9" xfId="2" applyFont="1" applyBorder="1" applyAlignment="1">
      <alignment horizontal="center"/>
    </xf>
    <xf numFmtId="5" fontId="4" fillId="0" borderId="9" xfId="1" applyNumberFormat="1" applyFont="1" applyBorder="1"/>
    <xf numFmtId="5" fontId="4" fillId="2" borderId="9" xfId="2" applyNumberFormat="1" applyFont="1" applyFill="1" applyBorder="1"/>
  </cellXfs>
  <cellStyles count="6">
    <cellStyle name="Currency" xfId="1" builtinId="4"/>
    <cellStyle name="Currency 2" xfId="3" xr:uid="{2ACA7D66-C786-4274-A496-CBAB82356456}"/>
    <cellStyle name="Hyperlink" xfId="5" builtinId="8"/>
    <cellStyle name="Normal" xfId="0" builtinId="0"/>
    <cellStyle name="Normal 2" xfId="2" xr:uid="{C90C650A-41D9-485E-9979-371B416FBA50}"/>
    <cellStyle name="Normal 3" xfId="4" xr:uid="{80B1A68C-39D1-4753-A5AE-DC8998C503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Higher Education Funding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Recurring GF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'Higher Ed-Summary'!$A$18:$A$31</c:f>
              <c:strCache>
                <c:ptCount val="14"/>
                <c:pt idx="0">
                  <c:v> FY 2009-10 </c:v>
                </c:pt>
                <c:pt idx="1">
                  <c:v> FY 2010-11 </c:v>
                </c:pt>
                <c:pt idx="2">
                  <c:v> FY 2011-12 </c:v>
                </c:pt>
                <c:pt idx="3">
                  <c:v> FY 2012-13 </c:v>
                </c:pt>
                <c:pt idx="4">
                  <c:v> FY 2013-14 </c:v>
                </c:pt>
                <c:pt idx="5">
                  <c:v> FY 2014-15 </c:v>
                </c:pt>
                <c:pt idx="6">
                  <c:v>FY 2015-16</c:v>
                </c:pt>
                <c:pt idx="7">
                  <c:v>FY 2016-17</c:v>
                </c:pt>
                <c:pt idx="8">
                  <c:v>FY 2017-18</c:v>
                </c:pt>
                <c:pt idx="9">
                  <c:v>FY 2018-19</c:v>
                </c:pt>
                <c:pt idx="10">
                  <c:v>FY 2019-20</c:v>
                </c:pt>
                <c:pt idx="11">
                  <c:v>FY 2020-21</c:v>
                </c:pt>
                <c:pt idx="12">
                  <c:v>FY 2021-22</c:v>
                </c:pt>
                <c:pt idx="13">
                  <c:v>FY 2022-23</c:v>
                </c:pt>
              </c:strCache>
            </c:strRef>
          </c:cat>
          <c:val>
            <c:numRef>
              <c:f>'Higher Ed-Summary'!$K$18:$K$31</c:f>
              <c:numCache>
                <c:formatCode>"$"#,##0_);\("$"#,##0\)</c:formatCode>
                <c:ptCount val="14"/>
                <c:pt idx="0">
                  <c:v>515202870</c:v>
                </c:pt>
                <c:pt idx="1">
                  <c:v>435288024</c:v>
                </c:pt>
                <c:pt idx="2">
                  <c:v>420040799</c:v>
                </c:pt>
                <c:pt idx="3">
                  <c:v>454801117</c:v>
                </c:pt>
                <c:pt idx="4">
                  <c:v>471027092</c:v>
                </c:pt>
                <c:pt idx="5">
                  <c:v>492403415</c:v>
                </c:pt>
                <c:pt idx="6">
                  <c:v>519367078</c:v>
                </c:pt>
                <c:pt idx="7">
                  <c:v>557640954</c:v>
                </c:pt>
                <c:pt idx="8">
                  <c:v>579264478</c:v>
                </c:pt>
                <c:pt idx="9">
                  <c:v>613500115</c:v>
                </c:pt>
                <c:pt idx="10">
                  <c:v>683453171</c:v>
                </c:pt>
                <c:pt idx="11">
                  <c:v>683453171</c:v>
                </c:pt>
                <c:pt idx="12">
                  <c:v>755829782</c:v>
                </c:pt>
                <c:pt idx="13">
                  <c:v>879450364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C-4D3D-A086-CA05BDC9BE68}"/>
            </c:ext>
          </c:extLst>
        </c:ser>
        <c:ser>
          <c:idx val="0"/>
          <c:order val="1"/>
          <c:tx>
            <c:v>CRF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'Higher Ed-Summary'!$A$18:$A$31</c:f>
              <c:strCache>
                <c:ptCount val="14"/>
                <c:pt idx="0">
                  <c:v> FY 2009-10 </c:v>
                </c:pt>
                <c:pt idx="1">
                  <c:v> FY 2010-11 </c:v>
                </c:pt>
                <c:pt idx="2">
                  <c:v> FY 2011-12 </c:v>
                </c:pt>
                <c:pt idx="3">
                  <c:v> FY 2012-13 </c:v>
                </c:pt>
                <c:pt idx="4">
                  <c:v> FY 2013-14 </c:v>
                </c:pt>
                <c:pt idx="5">
                  <c:v> FY 2014-15 </c:v>
                </c:pt>
                <c:pt idx="6">
                  <c:v>FY 2015-16</c:v>
                </c:pt>
                <c:pt idx="7">
                  <c:v>FY 2016-17</c:v>
                </c:pt>
                <c:pt idx="8">
                  <c:v>FY 2017-18</c:v>
                </c:pt>
                <c:pt idx="9">
                  <c:v>FY 2018-19</c:v>
                </c:pt>
                <c:pt idx="10">
                  <c:v>FY 2019-20</c:v>
                </c:pt>
                <c:pt idx="11">
                  <c:v>FY 2020-21</c:v>
                </c:pt>
                <c:pt idx="12">
                  <c:v>FY 2021-22</c:v>
                </c:pt>
                <c:pt idx="13">
                  <c:v>FY 2022-23</c:v>
                </c:pt>
              </c:strCache>
            </c:strRef>
          </c:cat>
          <c:val>
            <c:numRef>
              <c:f>'Higher Ed-Summary'!$D$18:$D$31</c:f>
              <c:numCache>
                <c:formatCode>"$"#,##0_);\("$"#,##0\)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52353135</c:v>
                </c:pt>
                <c:pt idx="3">
                  <c:v>53024327</c:v>
                </c:pt>
                <c:pt idx="4">
                  <c:v>27388694</c:v>
                </c:pt>
                <c:pt idx="5">
                  <c:v>16093487</c:v>
                </c:pt>
                <c:pt idx="6">
                  <c:v>88770726</c:v>
                </c:pt>
                <c:pt idx="7">
                  <c:v>84200000</c:v>
                </c:pt>
                <c:pt idx="8">
                  <c:v>9955891</c:v>
                </c:pt>
                <c:pt idx="9">
                  <c:v>49831282</c:v>
                </c:pt>
                <c:pt idx="10">
                  <c:v>116850256</c:v>
                </c:pt>
                <c:pt idx="11">
                  <c:v>0</c:v>
                </c:pt>
                <c:pt idx="12">
                  <c:v>170993359</c:v>
                </c:pt>
                <c:pt idx="13">
                  <c:v>183584490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C-4D3D-A086-CA05BDC9BE68}"/>
            </c:ext>
          </c:extLst>
        </c:ser>
        <c:ser>
          <c:idx val="1"/>
          <c:order val="2"/>
          <c:tx>
            <c:v>Supplemental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'Higher Ed-Summary'!$A$18:$A$31</c:f>
              <c:strCache>
                <c:ptCount val="14"/>
                <c:pt idx="0">
                  <c:v> FY 2009-10 </c:v>
                </c:pt>
                <c:pt idx="1">
                  <c:v> FY 2010-11 </c:v>
                </c:pt>
                <c:pt idx="2">
                  <c:v> FY 2011-12 </c:v>
                </c:pt>
                <c:pt idx="3">
                  <c:v> FY 2012-13 </c:v>
                </c:pt>
                <c:pt idx="4">
                  <c:v> FY 2013-14 </c:v>
                </c:pt>
                <c:pt idx="5">
                  <c:v> FY 2014-15 </c:v>
                </c:pt>
                <c:pt idx="6">
                  <c:v>FY 2015-16</c:v>
                </c:pt>
                <c:pt idx="7">
                  <c:v>FY 2016-17</c:v>
                </c:pt>
                <c:pt idx="8">
                  <c:v>FY 2017-18</c:v>
                </c:pt>
                <c:pt idx="9">
                  <c:v>FY 2018-19</c:v>
                </c:pt>
                <c:pt idx="10">
                  <c:v>FY 2019-20</c:v>
                </c:pt>
                <c:pt idx="11">
                  <c:v>FY 2020-21</c:v>
                </c:pt>
                <c:pt idx="12">
                  <c:v>FY 2021-22</c:v>
                </c:pt>
                <c:pt idx="13">
                  <c:v>FY 2022-23</c:v>
                </c:pt>
              </c:strCache>
            </c:strRef>
          </c:cat>
          <c:val>
            <c:numRef>
              <c:f>'Higher Ed-Summary'!$E$18:$E$31</c:f>
              <c:numCache>
                <c:formatCode>"$"#,##0_);\("$"#,##0\)</c:formatCode>
                <c:ptCount val="14"/>
                <c:pt idx="0">
                  <c:v>0</c:v>
                </c:pt>
                <c:pt idx="1">
                  <c:v>28000000</c:v>
                </c:pt>
                <c:pt idx="2">
                  <c:v>1000000</c:v>
                </c:pt>
                <c:pt idx="3">
                  <c:v>6371862</c:v>
                </c:pt>
                <c:pt idx="4">
                  <c:v>6749000</c:v>
                </c:pt>
                <c:pt idx="5">
                  <c:v>32366101</c:v>
                </c:pt>
                <c:pt idx="6">
                  <c:v>9825885</c:v>
                </c:pt>
                <c:pt idx="7">
                  <c:v>67630180</c:v>
                </c:pt>
                <c:pt idx="8">
                  <c:v>0</c:v>
                </c:pt>
                <c:pt idx="9">
                  <c:v>7300001</c:v>
                </c:pt>
                <c:pt idx="10">
                  <c:v>0</c:v>
                </c:pt>
                <c:pt idx="11">
                  <c:v>0</c:v>
                </c:pt>
                <c:pt idx="12">
                  <c:v>371743774</c:v>
                </c:pt>
                <c:pt idx="13">
                  <c:v>425200717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5C-4D3D-A086-CA05BDC9BE68}"/>
            </c:ext>
          </c:extLst>
        </c:ser>
        <c:ser>
          <c:idx val="2"/>
          <c:order val="3"/>
          <c:tx>
            <c:v>Lottery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'Higher Ed-Summary'!$A$18:$A$31</c:f>
              <c:strCache>
                <c:ptCount val="14"/>
                <c:pt idx="0">
                  <c:v> FY 2009-10 </c:v>
                </c:pt>
                <c:pt idx="1">
                  <c:v> FY 2010-11 </c:v>
                </c:pt>
                <c:pt idx="2">
                  <c:v> FY 2011-12 </c:v>
                </c:pt>
                <c:pt idx="3">
                  <c:v> FY 2012-13 </c:v>
                </c:pt>
                <c:pt idx="4">
                  <c:v> FY 2013-14 </c:v>
                </c:pt>
                <c:pt idx="5">
                  <c:v> FY 2014-15 </c:v>
                </c:pt>
                <c:pt idx="6">
                  <c:v>FY 2015-16</c:v>
                </c:pt>
                <c:pt idx="7">
                  <c:v>FY 2016-17</c:v>
                </c:pt>
                <c:pt idx="8">
                  <c:v>FY 2017-18</c:v>
                </c:pt>
                <c:pt idx="9">
                  <c:v>FY 2018-19</c:v>
                </c:pt>
                <c:pt idx="10">
                  <c:v>FY 2019-20</c:v>
                </c:pt>
                <c:pt idx="11">
                  <c:v>FY 2020-21</c:v>
                </c:pt>
                <c:pt idx="12">
                  <c:v>FY 2021-22</c:v>
                </c:pt>
                <c:pt idx="13">
                  <c:v>FY 2022-23</c:v>
                </c:pt>
              </c:strCache>
            </c:strRef>
          </c:cat>
          <c:val>
            <c:numRef>
              <c:f>'Higher Ed-Summary'!$F$18:$F$31</c:f>
              <c:numCache>
                <c:formatCode>"$"#,##0_);\("$"#,##0\)</c:formatCode>
                <c:ptCount val="14"/>
                <c:pt idx="0">
                  <c:v>10057593</c:v>
                </c:pt>
                <c:pt idx="1">
                  <c:v>9331973</c:v>
                </c:pt>
                <c:pt idx="2">
                  <c:v>6654702</c:v>
                </c:pt>
                <c:pt idx="3">
                  <c:v>32701954</c:v>
                </c:pt>
                <c:pt idx="4">
                  <c:v>36701954</c:v>
                </c:pt>
                <c:pt idx="5">
                  <c:v>15135140</c:v>
                </c:pt>
                <c:pt idx="6">
                  <c:v>12679218</c:v>
                </c:pt>
                <c:pt idx="7">
                  <c:v>12654519</c:v>
                </c:pt>
                <c:pt idx="8">
                  <c:v>15000000</c:v>
                </c:pt>
                <c:pt idx="9">
                  <c:v>23875000</c:v>
                </c:pt>
                <c:pt idx="10">
                  <c:v>26737000</c:v>
                </c:pt>
                <c:pt idx="11">
                  <c:v>17794121</c:v>
                </c:pt>
                <c:pt idx="12">
                  <c:v>45430000</c:v>
                </c:pt>
                <c:pt idx="13">
                  <c:v>90355597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5C-4D3D-A086-CA05BDC9B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7075440"/>
        <c:axId val="957065040"/>
      </c:barChart>
      <c:catAx>
        <c:axId val="95707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065040"/>
        <c:crosses val="autoZero"/>
        <c:auto val="1"/>
        <c:lblAlgn val="ctr"/>
        <c:lblOffset val="100"/>
        <c:noMultiLvlLbl val="0"/>
      </c:catAx>
      <c:valAx>
        <c:axId val="95706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3"/>
              </a:solidFill>
              <a:round/>
            </a:ln>
            <a:effectLst/>
          </c:spPr>
        </c:majorGridlines>
        <c:numFmt formatCode="&quot;$&quot;#,##0_);\(&quot;$&quot;#,##0\)" sourceLinked="1"/>
        <c:majorTickMark val="out"/>
        <c:minorTickMark val="in"/>
        <c:tickLblPos val="nextTo"/>
        <c:spPr>
          <a:noFill/>
          <a:ln>
            <a:solidFill>
              <a:schemeClr val="accent3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0754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solidFill>
            <a:schemeClr val="accent3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36FD659-631E-40A3-A29F-684DE9B066DC}">
  <sheetPr>
    <tabColor rgb="FFFFFF00"/>
  </sheetPr>
  <sheetViews>
    <sheetView tabSelected="1" zoomScale="10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817679" cy="78467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FC3043-283A-63D2-F554-670544BE67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he.sc.gov/students-families-and-military/scholarships-and-grants-sc-resi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2B397-04AB-4534-9103-324F0E84E05F}">
  <sheetPr>
    <tabColor rgb="FF7030A0"/>
  </sheetPr>
  <dimension ref="A1:K35"/>
  <sheetViews>
    <sheetView showGridLines="0" workbookViewId="0">
      <selection sqref="A1:I1"/>
    </sheetView>
  </sheetViews>
  <sheetFormatPr defaultRowHeight="14.4" x14ac:dyDescent="0.3"/>
  <cols>
    <col min="1" max="1" width="17.33203125" style="35" bestFit="1" customWidth="1"/>
    <col min="2" max="2" width="30.5546875" bestFit="1" customWidth="1"/>
    <col min="3" max="3" width="27.88671875" bestFit="1" customWidth="1"/>
    <col min="4" max="4" width="21.6640625" bestFit="1" customWidth="1"/>
    <col min="5" max="5" width="30.88671875" bestFit="1" customWidth="1"/>
    <col min="6" max="6" width="18.88671875" bestFit="1" customWidth="1"/>
    <col min="7" max="7" width="19" customWidth="1"/>
    <col min="8" max="8" width="24.33203125" bestFit="1" customWidth="1"/>
    <col min="9" max="9" width="34.6640625" bestFit="1" customWidth="1"/>
    <col min="10" max="10" width="2.33203125" customWidth="1"/>
    <col min="11" max="11" width="34.33203125" style="22" bestFit="1" customWidth="1"/>
  </cols>
  <sheetData>
    <row r="1" spans="1:11" s="22" customFormat="1" ht="18" customHeight="1" x14ac:dyDescent="0.3">
      <c r="A1" s="30" t="s">
        <v>79</v>
      </c>
      <c r="B1" s="30"/>
      <c r="C1" s="30"/>
      <c r="D1" s="30"/>
      <c r="E1" s="30"/>
      <c r="F1" s="30"/>
      <c r="G1" s="30"/>
      <c r="H1" s="30"/>
      <c r="I1" s="30"/>
    </row>
    <row r="2" spans="1:11" ht="18" customHeight="1" x14ac:dyDescent="0.3">
      <c r="A2" s="36"/>
      <c r="B2" s="36" t="s">
        <v>28</v>
      </c>
      <c r="C2" s="36" t="s">
        <v>29</v>
      </c>
      <c r="D2" s="36" t="s">
        <v>30</v>
      </c>
      <c r="E2" s="36" t="s">
        <v>31</v>
      </c>
      <c r="F2" s="36" t="s">
        <v>32</v>
      </c>
      <c r="G2" s="37" t="s">
        <v>33</v>
      </c>
      <c r="H2" s="36" t="s">
        <v>34</v>
      </c>
      <c r="I2" s="37" t="s">
        <v>35</v>
      </c>
      <c r="K2" s="36" t="s">
        <v>86</v>
      </c>
    </row>
    <row r="3" spans="1:11" ht="18" customHeight="1" x14ac:dyDescent="0.3">
      <c r="A3" s="38" t="s">
        <v>0</v>
      </c>
      <c r="B3" s="39">
        <v>525162016</v>
      </c>
      <c r="C3" s="39">
        <v>17244197</v>
      </c>
      <c r="D3" s="39">
        <v>0</v>
      </c>
      <c r="E3" s="39">
        <v>37300000</v>
      </c>
      <c r="F3" s="39"/>
      <c r="G3" s="40">
        <v>579706213</v>
      </c>
      <c r="H3" s="39"/>
      <c r="I3" s="40">
        <v>579706213</v>
      </c>
      <c r="K3" s="39">
        <v>542406213</v>
      </c>
    </row>
    <row r="4" spans="1:11" ht="18" customHeight="1" x14ac:dyDescent="0.3">
      <c r="A4" s="38" t="s">
        <v>1</v>
      </c>
      <c r="B4" s="39">
        <v>544476388</v>
      </c>
      <c r="C4" s="39">
        <v>16717595</v>
      </c>
      <c r="D4" s="39">
        <v>35071124</v>
      </c>
      <c r="E4" s="39">
        <v>18128876</v>
      </c>
      <c r="F4" s="39"/>
      <c r="G4" s="40">
        <v>614393983</v>
      </c>
      <c r="H4" s="39"/>
      <c r="I4" s="40">
        <v>614393983</v>
      </c>
      <c r="K4" s="39">
        <v>561193983</v>
      </c>
    </row>
    <row r="5" spans="1:11" ht="18" customHeight="1" x14ac:dyDescent="0.3">
      <c r="A5" s="38" t="s">
        <v>2</v>
      </c>
      <c r="B5" s="39">
        <v>596193983</v>
      </c>
      <c r="C5" s="39">
        <v>12512636</v>
      </c>
      <c r="D5" s="39">
        <v>33700000</v>
      </c>
      <c r="E5" s="39">
        <v>0</v>
      </c>
      <c r="F5" s="39"/>
      <c r="G5" s="40">
        <v>642406619</v>
      </c>
      <c r="H5" s="39"/>
      <c r="I5" s="40">
        <v>642406619</v>
      </c>
      <c r="K5" s="39">
        <v>608706619</v>
      </c>
    </row>
    <row r="6" spans="1:11" ht="18" customHeight="1" x14ac:dyDescent="0.3">
      <c r="A6" s="38" t="s">
        <v>3</v>
      </c>
      <c r="B6" s="39">
        <v>626212634</v>
      </c>
      <c r="C6" s="39">
        <v>10128996</v>
      </c>
      <c r="D6" s="39">
        <v>23490806</v>
      </c>
      <c r="E6" s="39">
        <v>10209194</v>
      </c>
      <c r="F6" s="39">
        <v>0</v>
      </c>
      <c r="G6" s="40">
        <v>670041630</v>
      </c>
      <c r="H6" s="39">
        <v>0</v>
      </c>
      <c r="I6" s="40">
        <v>670041630</v>
      </c>
      <c r="K6" s="39">
        <v>636341630</v>
      </c>
    </row>
    <row r="7" spans="1:11" ht="18" customHeight="1" x14ac:dyDescent="0.3">
      <c r="A7" s="38" t="s">
        <v>4</v>
      </c>
      <c r="B7" s="39">
        <v>636341630</v>
      </c>
      <c r="C7" s="39">
        <v>16683027</v>
      </c>
      <c r="D7" s="39">
        <v>38783000</v>
      </c>
      <c r="E7" s="39">
        <v>0</v>
      </c>
      <c r="F7" s="39">
        <v>0</v>
      </c>
      <c r="G7" s="40">
        <v>691807657</v>
      </c>
      <c r="H7" s="39">
        <v>0</v>
      </c>
      <c r="I7" s="40">
        <v>691807657</v>
      </c>
      <c r="K7" s="39">
        <v>653024657</v>
      </c>
    </row>
    <row r="8" spans="1:11" ht="18" customHeight="1" x14ac:dyDescent="0.3">
      <c r="A8" s="38" t="s">
        <v>5</v>
      </c>
      <c r="B8" s="39">
        <v>649660141</v>
      </c>
      <c r="C8" s="39">
        <v>18636605</v>
      </c>
      <c r="D8" s="39">
        <v>55651106</v>
      </c>
      <c r="E8" s="39">
        <v>7198894</v>
      </c>
      <c r="F8" s="39">
        <v>0</v>
      </c>
      <c r="G8" s="40">
        <v>731146746</v>
      </c>
      <c r="H8" s="39">
        <v>0</v>
      </c>
      <c r="I8" s="40">
        <v>731146746</v>
      </c>
      <c r="K8" s="39">
        <v>668296746</v>
      </c>
    </row>
    <row r="9" spans="1:11" ht="18" customHeight="1" x14ac:dyDescent="0.3">
      <c r="A9" s="38" t="s">
        <v>6</v>
      </c>
      <c r="B9" s="39">
        <v>668260303</v>
      </c>
      <c r="C9" s="39">
        <v>25596885</v>
      </c>
      <c r="D9" s="39">
        <v>57361337</v>
      </c>
      <c r="E9" s="39">
        <v>0</v>
      </c>
      <c r="F9" s="39">
        <v>0</v>
      </c>
      <c r="G9" s="40">
        <v>751218525</v>
      </c>
      <c r="H9" s="39">
        <v>-7431507</v>
      </c>
      <c r="I9" s="40">
        <v>743787018</v>
      </c>
      <c r="K9" s="39">
        <v>686425681</v>
      </c>
    </row>
    <row r="10" spans="1:11" ht="18" customHeight="1" x14ac:dyDescent="0.3">
      <c r="A10" s="38" t="s">
        <v>7</v>
      </c>
      <c r="B10" s="39">
        <v>776195730</v>
      </c>
      <c r="C10" s="39">
        <v>21338077</v>
      </c>
      <c r="D10" s="39">
        <v>0</v>
      </c>
      <c r="E10" s="39">
        <v>0</v>
      </c>
      <c r="F10" s="39">
        <v>0</v>
      </c>
      <c r="G10" s="40">
        <v>797533807</v>
      </c>
      <c r="H10" s="39">
        <v>-52790015</v>
      </c>
      <c r="I10" s="40">
        <v>744743792</v>
      </c>
      <c r="K10" s="39">
        <v>744743792</v>
      </c>
    </row>
    <row r="11" spans="1:11" ht="18" customHeight="1" x14ac:dyDescent="0.3">
      <c r="A11" s="38" t="s">
        <v>8</v>
      </c>
      <c r="B11" s="39">
        <v>728378604</v>
      </c>
      <c r="C11" s="39">
        <v>2043611</v>
      </c>
      <c r="D11" s="39">
        <v>0</v>
      </c>
      <c r="E11" s="39">
        <v>0</v>
      </c>
      <c r="F11" s="39">
        <v>3000000</v>
      </c>
      <c r="G11" s="40">
        <v>733422215</v>
      </c>
      <c r="H11" s="39">
        <v>-64532295</v>
      </c>
      <c r="I11" s="40">
        <v>668889920</v>
      </c>
      <c r="K11" s="39">
        <v>665889920</v>
      </c>
    </row>
    <row r="12" spans="1:11" ht="18" customHeight="1" x14ac:dyDescent="0.3">
      <c r="A12" s="38" t="s">
        <v>9</v>
      </c>
      <c r="B12" s="39">
        <v>601707591</v>
      </c>
      <c r="C12" s="39">
        <v>0</v>
      </c>
      <c r="D12" s="39">
        <v>0</v>
      </c>
      <c r="E12" s="39">
        <v>0</v>
      </c>
      <c r="F12" s="39">
        <v>3000000</v>
      </c>
      <c r="G12" s="40">
        <v>604707591</v>
      </c>
      <c r="H12" s="39">
        <v>-6217423</v>
      </c>
      <c r="I12" s="40">
        <v>598490168</v>
      </c>
      <c r="K12" s="39">
        <v>595490168</v>
      </c>
    </row>
    <row r="13" spans="1:11" ht="18" customHeight="1" x14ac:dyDescent="0.3">
      <c r="A13" s="38" t="s">
        <v>10</v>
      </c>
      <c r="B13" s="39">
        <v>612609499</v>
      </c>
      <c r="C13" s="39">
        <v>19270896</v>
      </c>
      <c r="D13" s="39">
        <v>0</v>
      </c>
      <c r="E13" s="39">
        <v>0</v>
      </c>
      <c r="F13" s="39">
        <v>6250000</v>
      </c>
      <c r="G13" s="40">
        <v>638130395</v>
      </c>
      <c r="H13" s="39">
        <v>0</v>
      </c>
      <c r="I13" s="40">
        <v>638130395</v>
      </c>
      <c r="K13" s="39">
        <v>631880395</v>
      </c>
    </row>
    <row r="14" spans="1:11" ht="18" customHeight="1" x14ac:dyDescent="0.3">
      <c r="A14" s="38" t="s">
        <v>11</v>
      </c>
      <c r="B14" s="39">
        <v>635718817</v>
      </c>
      <c r="C14" s="39">
        <v>28343580</v>
      </c>
      <c r="D14" s="39">
        <v>5422000</v>
      </c>
      <c r="E14" s="39">
        <v>19614311</v>
      </c>
      <c r="F14" s="39">
        <v>14500000</v>
      </c>
      <c r="G14" s="40">
        <v>703598708</v>
      </c>
      <c r="H14" s="39">
        <v>0</v>
      </c>
      <c r="I14" s="40">
        <v>703598708</v>
      </c>
      <c r="K14" s="39">
        <v>664062397</v>
      </c>
    </row>
    <row r="15" spans="1:11" ht="18" customHeight="1" x14ac:dyDescent="0.3">
      <c r="A15" s="38" t="s">
        <v>12</v>
      </c>
      <c r="B15" s="39">
        <v>677347602</v>
      </c>
      <c r="C15" s="39">
        <v>23037549</v>
      </c>
      <c r="D15" s="39">
        <v>4250000</v>
      </c>
      <c r="E15" s="39">
        <v>51081969</v>
      </c>
      <c r="F15" s="39">
        <v>14500000</v>
      </c>
      <c r="G15" s="40">
        <v>770217120</v>
      </c>
      <c r="H15" s="39">
        <v>0</v>
      </c>
      <c r="I15" s="40">
        <v>770217120</v>
      </c>
      <c r="K15" s="39">
        <v>700385151</v>
      </c>
    </row>
    <row r="16" spans="1:11" ht="18" customHeight="1" x14ac:dyDescent="0.3">
      <c r="A16" s="41" t="s">
        <v>13</v>
      </c>
      <c r="B16" s="42">
        <v>745932588</v>
      </c>
      <c r="C16" s="42">
        <v>25266896</v>
      </c>
      <c r="D16" s="42">
        <v>19292200</v>
      </c>
      <c r="E16" s="42">
        <v>32760010</v>
      </c>
      <c r="F16" s="42">
        <v>14500000</v>
      </c>
      <c r="G16" s="40">
        <v>837751694</v>
      </c>
      <c r="H16" s="42">
        <v>0</v>
      </c>
      <c r="I16" s="43">
        <v>837751694</v>
      </c>
      <c r="K16" s="39">
        <v>771199484</v>
      </c>
    </row>
    <row r="17" spans="1:11" ht="18" customHeight="1" x14ac:dyDescent="0.3">
      <c r="A17" s="41" t="s">
        <v>14</v>
      </c>
      <c r="B17" s="42">
        <v>579906601</v>
      </c>
      <c r="C17" s="42">
        <v>6901648</v>
      </c>
      <c r="D17" s="42">
        <v>0</v>
      </c>
      <c r="E17" s="42">
        <v>7200000</v>
      </c>
      <c r="F17" s="42">
        <v>14500000</v>
      </c>
      <c r="G17" s="40">
        <v>608508249</v>
      </c>
      <c r="H17" s="42">
        <v>-111113791</v>
      </c>
      <c r="I17" s="43">
        <v>497394458</v>
      </c>
      <c r="K17" s="39">
        <v>475694458</v>
      </c>
    </row>
    <row r="18" spans="1:11" ht="18" customHeight="1" x14ac:dyDescent="0.3">
      <c r="A18" s="41" t="s">
        <v>15</v>
      </c>
      <c r="B18" s="44">
        <v>538958341</v>
      </c>
      <c r="C18" s="44">
        <v>0</v>
      </c>
      <c r="D18" s="44">
        <v>0</v>
      </c>
      <c r="E18" s="44">
        <v>0</v>
      </c>
      <c r="F18" s="45">
        <v>10057593</v>
      </c>
      <c r="G18" s="40">
        <v>549015934</v>
      </c>
      <c r="H18" s="45">
        <v>-23755471</v>
      </c>
      <c r="I18" s="43">
        <v>525260463</v>
      </c>
      <c r="K18" s="39">
        <v>515202870</v>
      </c>
    </row>
    <row r="19" spans="1:11" ht="18" customHeight="1" x14ac:dyDescent="0.3">
      <c r="A19" s="41" t="s">
        <v>16</v>
      </c>
      <c r="B19" s="46">
        <v>430704290</v>
      </c>
      <c r="C19" s="44">
        <v>4583734</v>
      </c>
      <c r="D19" s="44">
        <v>0</v>
      </c>
      <c r="E19" s="44">
        <v>28000000</v>
      </c>
      <c r="F19" s="45">
        <v>9331973</v>
      </c>
      <c r="G19" s="40">
        <v>472619997</v>
      </c>
      <c r="H19" s="45">
        <v>0</v>
      </c>
      <c r="I19" s="43">
        <v>472619997</v>
      </c>
      <c r="K19" s="39">
        <v>435288024</v>
      </c>
    </row>
    <row r="20" spans="1:11" ht="18" customHeight="1" x14ac:dyDescent="0.3">
      <c r="A20" s="41" t="s">
        <v>17</v>
      </c>
      <c r="B20" s="44">
        <v>413858659</v>
      </c>
      <c r="C20" s="44">
        <v>6182140</v>
      </c>
      <c r="D20" s="45">
        <v>52353135</v>
      </c>
      <c r="E20" s="44">
        <v>1000000</v>
      </c>
      <c r="F20" s="45">
        <v>6654702</v>
      </c>
      <c r="G20" s="40">
        <v>480048636</v>
      </c>
      <c r="H20" s="45">
        <v>0</v>
      </c>
      <c r="I20" s="43">
        <v>480048636</v>
      </c>
      <c r="K20" s="39">
        <v>420040799</v>
      </c>
    </row>
    <row r="21" spans="1:11" ht="18" customHeight="1" x14ac:dyDescent="0.3">
      <c r="A21" s="41" t="s">
        <v>18</v>
      </c>
      <c r="B21" s="44">
        <v>434770799</v>
      </c>
      <c r="C21" s="44">
        <v>20030318</v>
      </c>
      <c r="D21" s="45">
        <v>53024327</v>
      </c>
      <c r="E21" s="44">
        <v>6371862</v>
      </c>
      <c r="F21" s="45">
        <v>32701954</v>
      </c>
      <c r="G21" s="40">
        <v>546899260</v>
      </c>
      <c r="H21" s="45">
        <v>0</v>
      </c>
      <c r="I21" s="43">
        <v>546899260</v>
      </c>
      <c r="K21" s="39">
        <v>454801117</v>
      </c>
    </row>
    <row r="22" spans="1:11" ht="18" customHeight="1" x14ac:dyDescent="0.3">
      <c r="A22" s="41" t="s">
        <v>19</v>
      </c>
      <c r="B22" s="44">
        <v>465619067</v>
      </c>
      <c r="C22" s="44">
        <v>5408025</v>
      </c>
      <c r="D22" s="45">
        <v>27388694</v>
      </c>
      <c r="E22" s="44">
        <v>6749000</v>
      </c>
      <c r="F22" s="45">
        <v>36701954</v>
      </c>
      <c r="G22" s="40">
        <v>541866740</v>
      </c>
      <c r="H22" s="45">
        <v>0</v>
      </c>
      <c r="I22" s="43">
        <v>541866740</v>
      </c>
      <c r="K22" s="39">
        <v>471027092</v>
      </c>
    </row>
    <row r="23" spans="1:11" ht="18" customHeight="1" x14ac:dyDescent="0.3">
      <c r="A23" s="41" t="s">
        <v>20</v>
      </c>
      <c r="B23" s="44">
        <v>478848796</v>
      </c>
      <c r="C23" s="44">
        <v>13554619</v>
      </c>
      <c r="D23" s="45">
        <v>16093487</v>
      </c>
      <c r="E23" s="44">
        <v>32366101</v>
      </c>
      <c r="F23" s="45">
        <v>15135140</v>
      </c>
      <c r="G23" s="40">
        <v>555998143</v>
      </c>
      <c r="H23" s="45">
        <v>0</v>
      </c>
      <c r="I23" s="43">
        <v>555998143</v>
      </c>
      <c r="K23" s="39">
        <v>492403415</v>
      </c>
    </row>
    <row r="24" spans="1:11" ht="18" customHeight="1" x14ac:dyDescent="0.3">
      <c r="A24" s="47" t="s">
        <v>21</v>
      </c>
      <c r="B24" s="48">
        <v>507876099</v>
      </c>
      <c r="C24" s="45">
        <v>11490979</v>
      </c>
      <c r="D24" s="45">
        <v>88770726</v>
      </c>
      <c r="E24" s="45">
        <v>9825885</v>
      </c>
      <c r="F24" s="45">
        <v>12679218</v>
      </c>
      <c r="G24" s="40">
        <v>630642907</v>
      </c>
      <c r="H24" s="45">
        <v>0</v>
      </c>
      <c r="I24" s="43">
        <v>630642907</v>
      </c>
      <c r="K24" s="39">
        <v>519367078</v>
      </c>
    </row>
    <row r="25" spans="1:11" ht="18" customHeight="1" x14ac:dyDescent="0.3">
      <c r="A25" s="47" t="s">
        <v>22</v>
      </c>
      <c r="B25" s="48">
        <v>539393557</v>
      </c>
      <c r="C25" s="45">
        <v>18247397</v>
      </c>
      <c r="D25" s="45">
        <v>84200000</v>
      </c>
      <c r="E25" s="45">
        <v>67630180</v>
      </c>
      <c r="F25" s="45">
        <v>12654519</v>
      </c>
      <c r="G25" s="40">
        <v>722125653</v>
      </c>
      <c r="H25" s="45">
        <v>0</v>
      </c>
      <c r="I25" s="43">
        <v>722125653</v>
      </c>
      <c r="K25" s="39">
        <v>557640954</v>
      </c>
    </row>
    <row r="26" spans="1:11" ht="18" customHeight="1" x14ac:dyDescent="0.3">
      <c r="A26" s="47" t="s">
        <v>23</v>
      </c>
      <c r="B26" s="48">
        <v>572860645</v>
      </c>
      <c r="C26" s="45">
        <v>6403833</v>
      </c>
      <c r="D26" s="45">
        <v>9955891</v>
      </c>
      <c r="E26" s="45">
        <v>0</v>
      </c>
      <c r="F26" s="45">
        <v>15000000</v>
      </c>
      <c r="G26" s="40">
        <v>604220369</v>
      </c>
      <c r="H26" s="45">
        <v>0</v>
      </c>
      <c r="I26" s="43">
        <v>604220369</v>
      </c>
      <c r="K26" s="39">
        <v>579264478</v>
      </c>
    </row>
    <row r="27" spans="1:11" ht="18" customHeight="1" x14ac:dyDescent="0.3">
      <c r="A27" s="47" t="s">
        <v>24</v>
      </c>
      <c r="B27" s="48">
        <v>604007550</v>
      </c>
      <c r="C27" s="45">
        <v>9492565</v>
      </c>
      <c r="D27" s="45">
        <v>49831282</v>
      </c>
      <c r="E27" s="45">
        <v>7300001</v>
      </c>
      <c r="F27" s="45">
        <v>23875000</v>
      </c>
      <c r="G27" s="40">
        <v>694506398</v>
      </c>
      <c r="H27" s="45">
        <v>0</v>
      </c>
      <c r="I27" s="43">
        <v>694506398</v>
      </c>
      <c r="K27" s="39">
        <v>613500115</v>
      </c>
    </row>
    <row r="28" spans="1:11" ht="18" customHeight="1" x14ac:dyDescent="0.3">
      <c r="A28" s="47" t="s">
        <v>25</v>
      </c>
      <c r="B28" s="48">
        <v>663588361</v>
      </c>
      <c r="C28" s="45">
        <v>19864810</v>
      </c>
      <c r="D28" s="45">
        <v>116850256</v>
      </c>
      <c r="E28" s="45">
        <v>0</v>
      </c>
      <c r="F28" s="45">
        <v>26737000</v>
      </c>
      <c r="G28" s="40">
        <v>827040427</v>
      </c>
      <c r="H28" s="45">
        <v>0</v>
      </c>
      <c r="I28" s="43">
        <v>827040427</v>
      </c>
      <c r="K28" s="39">
        <v>683453171</v>
      </c>
    </row>
    <row r="29" spans="1:11" ht="18" customHeight="1" x14ac:dyDescent="0.3">
      <c r="A29" s="47" t="s">
        <v>26</v>
      </c>
      <c r="B29" s="48">
        <v>683453171</v>
      </c>
      <c r="C29" s="45">
        <v>0</v>
      </c>
      <c r="D29" s="45">
        <v>0</v>
      </c>
      <c r="E29" s="45">
        <v>0</v>
      </c>
      <c r="F29" s="45">
        <v>17794121</v>
      </c>
      <c r="G29" s="40">
        <v>701247292</v>
      </c>
      <c r="H29" s="45">
        <v>0</v>
      </c>
      <c r="I29" s="43">
        <v>701247292</v>
      </c>
      <c r="K29" s="39">
        <v>683453171</v>
      </c>
    </row>
    <row r="30" spans="1:11" ht="18" customHeight="1" x14ac:dyDescent="0.3">
      <c r="A30" s="47" t="s">
        <v>27</v>
      </c>
      <c r="B30" s="48">
        <v>733954469</v>
      </c>
      <c r="C30" s="45">
        <v>21875313</v>
      </c>
      <c r="D30" s="45">
        <v>170993359</v>
      </c>
      <c r="E30" s="45">
        <v>371743774</v>
      </c>
      <c r="F30" s="45">
        <v>45430000</v>
      </c>
      <c r="G30" s="40">
        <v>1343996915</v>
      </c>
      <c r="H30" s="45">
        <v>0</v>
      </c>
      <c r="I30" s="43">
        <v>1343996915</v>
      </c>
      <c r="K30" s="39">
        <v>755829782</v>
      </c>
    </row>
    <row r="31" spans="1:11" ht="18" customHeight="1" x14ac:dyDescent="0.3">
      <c r="A31" s="47" t="s">
        <v>78</v>
      </c>
      <c r="B31" s="48">
        <v>841858819</v>
      </c>
      <c r="C31" s="45">
        <v>37591545</v>
      </c>
      <c r="D31" s="45">
        <v>183584490</v>
      </c>
      <c r="E31" s="45">
        <v>425200717</v>
      </c>
      <c r="F31" s="49">
        <v>90355597</v>
      </c>
      <c r="G31" s="40">
        <v>1578591168</v>
      </c>
      <c r="H31" s="45">
        <v>0</v>
      </c>
      <c r="I31" s="43">
        <v>1578591168</v>
      </c>
      <c r="K31" s="39">
        <v>879450364</v>
      </c>
    </row>
    <row r="33" spans="1:1" x14ac:dyDescent="0.3">
      <c r="A33" s="34"/>
    </row>
    <row r="34" spans="1:1" ht="15.6" x14ac:dyDescent="0.3">
      <c r="A34" s="2"/>
    </row>
    <row r="35" spans="1:1" x14ac:dyDescent="0.3">
      <c r="A35" s="34" t="s">
        <v>85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D877F-584A-4AF5-B58F-A15F73A23DE5}">
  <sheetPr>
    <tabColor rgb="FF7030A0"/>
    <pageSetUpPr fitToPage="1"/>
  </sheetPr>
  <dimension ref="A1:G66"/>
  <sheetViews>
    <sheetView showGridLines="0" zoomScaleNormal="100" zoomScaleSheetLayoutView="100" workbookViewId="0">
      <selection sqref="A1:G1"/>
    </sheetView>
  </sheetViews>
  <sheetFormatPr defaultRowHeight="13.2" x14ac:dyDescent="0.25"/>
  <cols>
    <col min="1" max="1" width="16.44140625" style="1" customWidth="1"/>
    <col min="2" max="7" width="17.88671875" style="1" customWidth="1"/>
    <col min="8" max="256" width="8.88671875" style="1"/>
    <col min="257" max="263" width="17.88671875" style="1" customWidth="1"/>
    <col min="264" max="512" width="8.88671875" style="1"/>
    <col min="513" max="519" width="17.88671875" style="1" customWidth="1"/>
    <col min="520" max="768" width="8.88671875" style="1"/>
    <col min="769" max="775" width="17.88671875" style="1" customWidth="1"/>
    <col min="776" max="1024" width="8.88671875" style="1"/>
    <col min="1025" max="1031" width="17.88671875" style="1" customWidth="1"/>
    <col min="1032" max="1280" width="8.88671875" style="1"/>
    <col min="1281" max="1287" width="17.88671875" style="1" customWidth="1"/>
    <col min="1288" max="1536" width="8.88671875" style="1"/>
    <col min="1537" max="1543" width="17.88671875" style="1" customWidth="1"/>
    <col min="1544" max="1792" width="8.88671875" style="1"/>
    <col min="1793" max="1799" width="17.88671875" style="1" customWidth="1"/>
    <col min="1800" max="2048" width="8.88671875" style="1"/>
    <col min="2049" max="2055" width="17.88671875" style="1" customWidth="1"/>
    <col min="2056" max="2304" width="8.88671875" style="1"/>
    <col min="2305" max="2311" width="17.88671875" style="1" customWidth="1"/>
    <col min="2312" max="2560" width="8.88671875" style="1"/>
    <col min="2561" max="2567" width="17.88671875" style="1" customWidth="1"/>
    <col min="2568" max="2816" width="8.88671875" style="1"/>
    <col min="2817" max="2823" width="17.88671875" style="1" customWidth="1"/>
    <col min="2824" max="3072" width="8.88671875" style="1"/>
    <col min="3073" max="3079" width="17.88671875" style="1" customWidth="1"/>
    <col min="3080" max="3328" width="8.88671875" style="1"/>
    <col min="3329" max="3335" width="17.88671875" style="1" customWidth="1"/>
    <col min="3336" max="3584" width="8.88671875" style="1"/>
    <col min="3585" max="3591" width="17.88671875" style="1" customWidth="1"/>
    <col min="3592" max="3840" width="8.88671875" style="1"/>
    <col min="3841" max="3847" width="17.88671875" style="1" customWidth="1"/>
    <col min="3848" max="4096" width="8.88671875" style="1"/>
    <col min="4097" max="4103" width="17.88671875" style="1" customWidth="1"/>
    <col min="4104" max="4352" width="8.88671875" style="1"/>
    <col min="4353" max="4359" width="17.88671875" style="1" customWidth="1"/>
    <col min="4360" max="4608" width="8.88671875" style="1"/>
    <col min="4609" max="4615" width="17.88671875" style="1" customWidth="1"/>
    <col min="4616" max="4864" width="8.88671875" style="1"/>
    <col min="4865" max="4871" width="17.88671875" style="1" customWidth="1"/>
    <col min="4872" max="5120" width="8.88671875" style="1"/>
    <col min="5121" max="5127" width="17.88671875" style="1" customWidth="1"/>
    <col min="5128" max="5376" width="8.88671875" style="1"/>
    <col min="5377" max="5383" width="17.88671875" style="1" customWidth="1"/>
    <col min="5384" max="5632" width="8.88671875" style="1"/>
    <col min="5633" max="5639" width="17.88671875" style="1" customWidth="1"/>
    <col min="5640" max="5888" width="8.88671875" style="1"/>
    <col min="5889" max="5895" width="17.88671875" style="1" customWidth="1"/>
    <col min="5896" max="6144" width="8.88671875" style="1"/>
    <col min="6145" max="6151" width="17.88671875" style="1" customWidth="1"/>
    <col min="6152" max="6400" width="8.88671875" style="1"/>
    <col min="6401" max="6407" width="17.88671875" style="1" customWidth="1"/>
    <col min="6408" max="6656" width="8.88671875" style="1"/>
    <col min="6657" max="6663" width="17.88671875" style="1" customWidth="1"/>
    <col min="6664" max="6912" width="8.88671875" style="1"/>
    <col min="6913" max="6919" width="17.88671875" style="1" customWidth="1"/>
    <col min="6920" max="7168" width="8.88671875" style="1"/>
    <col min="7169" max="7175" width="17.88671875" style="1" customWidth="1"/>
    <col min="7176" max="7424" width="8.88671875" style="1"/>
    <col min="7425" max="7431" width="17.88671875" style="1" customWidth="1"/>
    <col min="7432" max="7680" width="8.88671875" style="1"/>
    <col min="7681" max="7687" width="17.88671875" style="1" customWidth="1"/>
    <col min="7688" max="7936" width="8.88671875" style="1"/>
    <col min="7937" max="7943" width="17.88671875" style="1" customWidth="1"/>
    <col min="7944" max="8192" width="8.88671875" style="1"/>
    <col min="8193" max="8199" width="17.88671875" style="1" customWidth="1"/>
    <col min="8200" max="8448" width="8.88671875" style="1"/>
    <col min="8449" max="8455" width="17.88671875" style="1" customWidth="1"/>
    <col min="8456" max="8704" width="8.88671875" style="1"/>
    <col min="8705" max="8711" width="17.88671875" style="1" customWidth="1"/>
    <col min="8712" max="8960" width="8.88671875" style="1"/>
    <col min="8961" max="8967" width="17.88671875" style="1" customWidth="1"/>
    <col min="8968" max="9216" width="8.88671875" style="1"/>
    <col min="9217" max="9223" width="17.88671875" style="1" customWidth="1"/>
    <col min="9224" max="9472" width="8.88671875" style="1"/>
    <col min="9473" max="9479" width="17.88671875" style="1" customWidth="1"/>
    <col min="9480" max="9728" width="8.88671875" style="1"/>
    <col min="9729" max="9735" width="17.88671875" style="1" customWidth="1"/>
    <col min="9736" max="9984" width="8.88671875" style="1"/>
    <col min="9985" max="9991" width="17.88671875" style="1" customWidth="1"/>
    <col min="9992" max="10240" width="8.88671875" style="1"/>
    <col min="10241" max="10247" width="17.88671875" style="1" customWidth="1"/>
    <col min="10248" max="10496" width="8.88671875" style="1"/>
    <col min="10497" max="10503" width="17.88671875" style="1" customWidth="1"/>
    <col min="10504" max="10752" width="8.88671875" style="1"/>
    <col min="10753" max="10759" width="17.88671875" style="1" customWidth="1"/>
    <col min="10760" max="11008" width="8.88671875" style="1"/>
    <col min="11009" max="11015" width="17.88671875" style="1" customWidth="1"/>
    <col min="11016" max="11264" width="8.88671875" style="1"/>
    <col min="11265" max="11271" width="17.88671875" style="1" customWidth="1"/>
    <col min="11272" max="11520" width="8.88671875" style="1"/>
    <col min="11521" max="11527" width="17.88671875" style="1" customWidth="1"/>
    <col min="11528" max="11776" width="8.88671875" style="1"/>
    <col min="11777" max="11783" width="17.88671875" style="1" customWidth="1"/>
    <col min="11784" max="12032" width="8.88671875" style="1"/>
    <col min="12033" max="12039" width="17.88671875" style="1" customWidth="1"/>
    <col min="12040" max="12288" width="8.88671875" style="1"/>
    <col min="12289" max="12295" width="17.88671875" style="1" customWidth="1"/>
    <col min="12296" max="12544" width="8.88671875" style="1"/>
    <col min="12545" max="12551" width="17.88671875" style="1" customWidth="1"/>
    <col min="12552" max="12800" width="8.88671875" style="1"/>
    <col min="12801" max="12807" width="17.88671875" style="1" customWidth="1"/>
    <col min="12808" max="13056" width="8.88671875" style="1"/>
    <col min="13057" max="13063" width="17.88671875" style="1" customWidth="1"/>
    <col min="13064" max="13312" width="8.88671875" style="1"/>
    <col min="13313" max="13319" width="17.88671875" style="1" customWidth="1"/>
    <col min="13320" max="13568" width="8.88671875" style="1"/>
    <col min="13569" max="13575" width="17.88671875" style="1" customWidth="1"/>
    <col min="13576" max="13824" width="8.88671875" style="1"/>
    <col min="13825" max="13831" width="17.88671875" style="1" customWidth="1"/>
    <col min="13832" max="14080" width="8.88671875" style="1"/>
    <col min="14081" max="14087" width="17.88671875" style="1" customWidth="1"/>
    <col min="14088" max="14336" width="8.88671875" style="1"/>
    <col min="14337" max="14343" width="17.88671875" style="1" customWidth="1"/>
    <col min="14344" max="14592" width="8.88671875" style="1"/>
    <col min="14593" max="14599" width="17.88671875" style="1" customWidth="1"/>
    <col min="14600" max="14848" width="8.88671875" style="1"/>
    <col min="14849" max="14855" width="17.88671875" style="1" customWidth="1"/>
    <col min="14856" max="15104" width="8.88671875" style="1"/>
    <col min="15105" max="15111" width="17.88671875" style="1" customWidth="1"/>
    <col min="15112" max="15360" width="8.88671875" style="1"/>
    <col min="15361" max="15367" width="17.88671875" style="1" customWidth="1"/>
    <col min="15368" max="15616" width="8.88671875" style="1"/>
    <col min="15617" max="15623" width="17.88671875" style="1" customWidth="1"/>
    <col min="15624" max="15872" width="8.88671875" style="1"/>
    <col min="15873" max="15879" width="17.88671875" style="1" customWidth="1"/>
    <col min="15880" max="16128" width="8.88671875" style="1"/>
    <col min="16129" max="16135" width="17.88671875" style="1" customWidth="1"/>
    <col min="16136" max="16384" width="8.88671875" style="1"/>
  </cols>
  <sheetData>
    <row r="1" spans="1:7" ht="15.6" x14ac:dyDescent="0.3">
      <c r="A1" s="31" t="s">
        <v>36</v>
      </c>
      <c r="B1" s="31"/>
      <c r="C1" s="31"/>
      <c r="D1" s="31"/>
      <c r="E1" s="31"/>
      <c r="F1" s="31"/>
      <c r="G1" s="31"/>
    </row>
    <row r="2" spans="1:7" ht="15.6" x14ac:dyDescent="0.3">
      <c r="A2" s="31" t="s">
        <v>37</v>
      </c>
      <c r="B2" s="31"/>
      <c r="C2" s="31"/>
      <c r="D2" s="31"/>
      <c r="E2" s="31"/>
      <c r="F2" s="31"/>
      <c r="G2" s="31"/>
    </row>
    <row r="3" spans="1:7" x14ac:dyDescent="0.25">
      <c r="A3" s="3"/>
      <c r="B3" s="3"/>
      <c r="C3" s="3"/>
      <c r="D3" s="3"/>
      <c r="E3" s="3"/>
      <c r="F3" s="3"/>
      <c r="G3" s="3"/>
    </row>
    <row r="4" spans="1:7" ht="15.6" x14ac:dyDescent="0.3">
      <c r="A4" s="4" t="s">
        <v>38</v>
      </c>
      <c r="B4" s="4" t="s">
        <v>39</v>
      </c>
      <c r="C4" s="32" t="s">
        <v>40</v>
      </c>
      <c r="D4" s="33"/>
      <c r="E4" s="4" t="s">
        <v>41</v>
      </c>
      <c r="F4" s="4" t="s">
        <v>42</v>
      </c>
      <c r="G4" s="4"/>
    </row>
    <row r="5" spans="1:7" ht="15.6" x14ac:dyDescent="0.3">
      <c r="A5" s="5" t="s">
        <v>43</v>
      </c>
      <c r="B5" s="5" t="s">
        <v>44</v>
      </c>
      <c r="C5" s="6" t="s">
        <v>45</v>
      </c>
      <c r="D5" s="6" t="s">
        <v>46</v>
      </c>
      <c r="E5" s="5" t="s">
        <v>47</v>
      </c>
      <c r="F5" s="5" t="s">
        <v>47</v>
      </c>
      <c r="G5" s="5" t="s">
        <v>48</v>
      </c>
    </row>
    <row r="6" spans="1:7" ht="12" customHeight="1" x14ac:dyDescent="0.25">
      <c r="A6" s="7"/>
      <c r="B6" s="8"/>
      <c r="C6" s="8"/>
      <c r="D6" s="8"/>
      <c r="E6" s="8"/>
      <c r="F6" s="8"/>
      <c r="G6" s="8"/>
    </row>
    <row r="7" spans="1:7" ht="15" customHeight="1" x14ac:dyDescent="0.25">
      <c r="A7" s="9" t="s">
        <v>49</v>
      </c>
      <c r="B7" s="10">
        <v>331750</v>
      </c>
      <c r="C7" s="10"/>
      <c r="D7" s="10">
        <f>15629371+1213028+993575</f>
        <v>17835974</v>
      </c>
      <c r="E7" s="11"/>
      <c r="F7" s="11"/>
      <c r="G7" s="10">
        <f>SUM(B7:E7)</f>
        <v>18167724</v>
      </c>
    </row>
    <row r="8" spans="1:7" ht="15" customHeight="1" x14ac:dyDescent="0.25">
      <c r="A8" s="9" t="s">
        <v>50</v>
      </c>
      <c r="B8" s="10">
        <f>2036059+796174</f>
        <v>2832233</v>
      </c>
      <c r="C8" s="10">
        <v>14695475</v>
      </c>
      <c r="D8" s="10">
        <v>17994041</v>
      </c>
      <c r="E8" s="12">
        <v>0</v>
      </c>
      <c r="F8" s="12">
        <v>0</v>
      </c>
      <c r="G8" s="10">
        <f t="shared" ref="G8:G21" si="0">+B8+C8+D8+E8+F8</f>
        <v>35521749</v>
      </c>
    </row>
    <row r="9" spans="1:7" ht="15" x14ac:dyDescent="0.25">
      <c r="A9" s="9" t="s">
        <v>51</v>
      </c>
      <c r="B9" s="10">
        <f>4381506+1305067</f>
        <v>5686573</v>
      </c>
      <c r="C9" s="10">
        <v>14188313</v>
      </c>
      <c r="D9" s="10">
        <f>900000+17175283</f>
        <v>18075283</v>
      </c>
      <c r="E9" s="12">
        <v>0</v>
      </c>
      <c r="F9" s="12">
        <v>0</v>
      </c>
      <c r="G9" s="10">
        <f t="shared" si="0"/>
        <v>37950169</v>
      </c>
    </row>
    <row r="10" spans="1:7" ht="15" x14ac:dyDescent="0.25">
      <c r="A10" s="9" t="s">
        <v>52</v>
      </c>
      <c r="B10" s="10">
        <f>6209964+1626722</f>
        <v>7836686</v>
      </c>
      <c r="C10" s="10">
        <v>13342279</v>
      </c>
      <c r="D10" s="10">
        <f>498669+19035651</f>
        <v>19534320</v>
      </c>
      <c r="E10" s="10">
        <f>23771734+6008126</f>
        <v>29779860</v>
      </c>
      <c r="F10" s="10">
        <v>0</v>
      </c>
      <c r="G10" s="10">
        <f t="shared" si="0"/>
        <v>70493145</v>
      </c>
    </row>
    <row r="11" spans="1:7" ht="15" x14ac:dyDescent="0.25">
      <c r="A11" s="9" t="s">
        <v>53</v>
      </c>
      <c r="B11" s="10">
        <v>10630961</v>
      </c>
      <c r="C11" s="10">
        <v>10201756</v>
      </c>
      <c r="D11" s="10">
        <v>23019702</v>
      </c>
      <c r="E11" s="10">
        <v>30295074</v>
      </c>
      <c r="F11" s="10">
        <v>0</v>
      </c>
      <c r="G11" s="10">
        <f t="shared" si="0"/>
        <v>74147493</v>
      </c>
    </row>
    <row r="12" spans="1:7" ht="15.75" customHeight="1" x14ac:dyDescent="0.25">
      <c r="A12" s="13" t="s">
        <v>54</v>
      </c>
      <c r="B12" s="10">
        <v>12559866</v>
      </c>
      <c r="C12" s="10">
        <v>11212295</v>
      </c>
      <c r="D12" s="10">
        <v>25271254</v>
      </c>
      <c r="E12" s="10">
        <v>46438543</v>
      </c>
      <c r="F12" s="10">
        <v>0</v>
      </c>
      <c r="G12" s="10">
        <f t="shared" si="0"/>
        <v>95481958</v>
      </c>
    </row>
    <row r="13" spans="1:7" ht="15.75" customHeight="1" x14ac:dyDescent="0.25">
      <c r="A13" s="13" t="s">
        <v>55</v>
      </c>
      <c r="B13" s="10">
        <v>12685386</v>
      </c>
      <c r="C13" s="10">
        <v>9492300</v>
      </c>
      <c r="D13" s="10">
        <v>22862953</v>
      </c>
      <c r="E13" s="10">
        <v>54382016</v>
      </c>
      <c r="F13" s="12">
        <v>0</v>
      </c>
      <c r="G13" s="10">
        <f t="shared" si="0"/>
        <v>99422655</v>
      </c>
    </row>
    <row r="14" spans="1:7" ht="15.75" customHeight="1" x14ac:dyDescent="0.25">
      <c r="A14" s="13" t="s">
        <v>56</v>
      </c>
      <c r="B14" s="10">
        <v>19090029</v>
      </c>
      <c r="C14" s="10">
        <v>12082902</v>
      </c>
      <c r="D14" s="10">
        <v>26126784</v>
      </c>
      <c r="E14" s="10">
        <v>106542918</v>
      </c>
      <c r="F14" s="10">
        <v>5396136</v>
      </c>
      <c r="G14" s="10">
        <f t="shared" si="0"/>
        <v>169238769</v>
      </c>
    </row>
    <row r="15" spans="1:7" ht="15.75" customHeight="1" x14ac:dyDescent="0.25">
      <c r="A15" s="13" t="s">
        <v>57</v>
      </c>
      <c r="B15" s="10">
        <v>21895408</v>
      </c>
      <c r="C15" s="10">
        <v>12231516</v>
      </c>
      <c r="D15" s="10">
        <v>25805864.850000001</v>
      </c>
      <c r="E15" s="10">
        <v>119202646</v>
      </c>
      <c r="F15" s="10">
        <v>5994319</v>
      </c>
      <c r="G15" s="10">
        <f t="shared" si="0"/>
        <v>185129753.84999999</v>
      </c>
    </row>
    <row r="16" spans="1:7" ht="15.75" customHeight="1" x14ac:dyDescent="0.25">
      <c r="A16" s="13" t="s">
        <v>58</v>
      </c>
      <c r="B16" s="10">
        <v>24121633</v>
      </c>
      <c r="C16" s="10">
        <v>17569883</v>
      </c>
      <c r="D16" s="10">
        <v>27391853</v>
      </c>
      <c r="E16" s="10">
        <v>127152542</v>
      </c>
      <c r="F16" s="10">
        <v>6045918</v>
      </c>
      <c r="G16" s="10">
        <f t="shared" si="0"/>
        <v>202281829</v>
      </c>
    </row>
    <row r="17" spans="1:7" ht="15.75" customHeight="1" x14ac:dyDescent="0.25">
      <c r="A17" s="13" t="s">
        <v>59</v>
      </c>
      <c r="B17" s="10">
        <v>28408604</v>
      </c>
      <c r="C17" s="10">
        <v>17692531</v>
      </c>
      <c r="D17" s="10">
        <v>27572932</v>
      </c>
      <c r="E17" s="10">
        <v>130922591</v>
      </c>
      <c r="F17" s="10">
        <v>6260001</v>
      </c>
      <c r="G17" s="10">
        <f t="shared" si="0"/>
        <v>210856659</v>
      </c>
    </row>
    <row r="18" spans="1:7" ht="15.75" customHeight="1" x14ac:dyDescent="0.25">
      <c r="A18" s="13" t="s">
        <v>60</v>
      </c>
      <c r="B18" s="10">
        <v>31410350</v>
      </c>
      <c r="C18" s="10">
        <v>19251792</v>
      </c>
      <c r="D18" s="10">
        <v>31457949</v>
      </c>
      <c r="E18" s="10">
        <v>134337002</v>
      </c>
      <c r="F18" s="10">
        <v>6295751</v>
      </c>
      <c r="G18" s="10">
        <f t="shared" si="0"/>
        <v>222752844</v>
      </c>
    </row>
    <row r="19" spans="1:7" ht="15.75" customHeight="1" x14ac:dyDescent="0.25">
      <c r="A19" s="13" t="s">
        <v>61</v>
      </c>
      <c r="B19" s="14">
        <v>40478125</v>
      </c>
      <c r="C19" s="14">
        <v>18764331</v>
      </c>
      <c r="D19" s="14">
        <v>37748012</v>
      </c>
      <c r="E19" s="14">
        <v>147916296</v>
      </c>
      <c r="F19" s="14">
        <v>7117245</v>
      </c>
      <c r="G19" s="14">
        <f t="shared" si="0"/>
        <v>252024009</v>
      </c>
    </row>
    <row r="20" spans="1:7" ht="15.75" customHeight="1" x14ac:dyDescent="0.25">
      <c r="A20" s="13" t="s">
        <v>62</v>
      </c>
      <c r="B20" s="14">
        <v>44035892</v>
      </c>
      <c r="C20" s="14">
        <v>21820396</v>
      </c>
      <c r="D20" s="14">
        <v>37783612</v>
      </c>
      <c r="E20" s="14">
        <v>150595333</v>
      </c>
      <c r="F20" s="14">
        <v>7037260</v>
      </c>
      <c r="G20" s="14">
        <f t="shared" si="0"/>
        <v>261272493</v>
      </c>
    </row>
    <row r="21" spans="1:7" ht="15.75" customHeight="1" x14ac:dyDescent="0.25">
      <c r="A21" s="13" t="s">
        <v>63</v>
      </c>
      <c r="B21" s="10">
        <v>46777362</v>
      </c>
      <c r="C21" s="10">
        <v>21737885</v>
      </c>
      <c r="D21" s="10">
        <v>34531073</v>
      </c>
      <c r="E21" s="14">
        <v>160977911</v>
      </c>
      <c r="F21" s="14">
        <v>7440767</v>
      </c>
      <c r="G21" s="10">
        <f t="shared" si="0"/>
        <v>271464998</v>
      </c>
    </row>
    <row r="22" spans="1:7" ht="15.75" customHeight="1" x14ac:dyDescent="0.25">
      <c r="A22" s="13" t="s">
        <v>64</v>
      </c>
      <c r="B22" s="10">
        <v>48937333</v>
      </c>
      <c r="C22" s="10">
        <v>19188832</v>
      </c>
      <c r="D22" s="10">
        <v>37810738</v>
      </c>
      <c r="E22" s="14">
        <v>164444694</v>
      </c>
      <c r="F22" s="14">
        <v>7751656</v>
      </c>
      <c r="G22" s="10">
        <f t="shared" ref="G22:G29" si="1">B22+C22+D22+E22+F22</f>
        <v>278133253</v>
      </c>
    </row>
    <row r="23" spans="1:7" ht="15.75" customHeight="1" x14ac:dyDescent="0.25">
      <c r="A23" s="15" t="s">
        <v>65</v>
      </c>
      <c r="B23" s="14">
        <v>51581741</v>
      </c>
      <c r="C23" s="14">
        <v>19510576</v>
      </c>
      <c r="D23" s="14">
        <v>33375080</v>
      </c>
      <c r="E23" s="14">
        <v>169623451</v>
      </c>
      <c r="F23" s="14">
        <v>7799012</v>
      </c>
      <c r="G23" s="16">
        <f t="shared" si="1"/>
        <v>281889860</v>
      </c>
    </row>
    <row r="24" spans="1:7" ht="15.75" customHeight="1" x14ac:dyDescent="0.25">
      <c r="A24" s="15" t="s">
        <v>66</v>
      </c>
      <c r="B24" s="14">
        <v>49886667</v>
      </c>
      <c r="C24" s="14">
        <v>21862759</v>
      </c>
      <c r="D24" s="14">
        <v>35478692</v>
      </c>
      <c r="E24" s="14">
        <v>172390285</v>
      </c>
      <c r="F24" s="14">
        <v>8011583</v>
      </c>
      <c r="G24" s="16">
        <f t="shared" si="1"/>
        <v>287629986</v>
      </c>
    </row>
    <row r="25" spans="1:7" ht="15.75" customHeight="1" x14ac:dyDescent="0.25">
      <c r="A25" s="15" t="s">
        <v>67</v>
      </c>
      <c r="B25" s="14">
        <v>54707090</v>
      </c>
      <c r="C25" s="14">
        <v>21148358</v>
      </c>
      <c r="D25" s="14">
        <v>35998918</v>
      </c>
      <c r="E25" s="14">
        <v>177888982</v>
      </c>
      <c r="F25" s="14">
        <v>8011583</v>
      </c>
      <c r="G25" s="16">
        <f t="shared" si="1"/>
        <v>297754931</v>
      </c>
    </row>
    <row r="26" spans="1:7" ht="15.75" customHeight="1" x14ac:dyDescent="0.25">
      <c r="A26" s="13" t="s">
        <v>68</v>
      </c>
      <c r="B26" s="14">
        <v>57026613</v>
      </c>
      <c r="C26" s="14">
        <v>22033074</v>
      </c>
      <c r="D26" s="14">
        <v>36066825</v>
      </c>
      <c r="E26" s="14">
        <v>183787650</v>
      </c>
      <c r="F26" s="14">
        <v>8607908</v>
      </c>
      <c r="G26" s="14">
        <f t="shared" si="1"/>
        <v>307522070</v>
      </c>
    </row>
    <row r="27" spans="1:7" ht="15.75" customHeight="1" x14ac:dyDescent="0.25">
      <c r="A27" s="13" t="s">
        <v>69</v>
      </c>
      <c r="B27" s="14">
        <v>59038980</v>
      </c>
      <c r="C27" s="14">
        <v>24595882</v>
      </c>
      <c r="D27" s="14">
        <v>37023914</v>
      </c>
      <c r="E27" s="14">
        <v>194732546</v>
      </c>
      <c r="F27" s="14">
        <v>9469288</v>
      </c>
      <c r="G27" s="14">
        <f t="shared" si="1"/>
        <v>324860610</v>
      </c>
    </row>
    <row r="28" spans="1:7" ht="15.75" customHeight="1" x14ac:dyDescent="0.25">
      <c r="A28" s="13" t="s">
        <v>70</v>
      </c>
      <c r="B28" s="14">
        <v>61985534</v>
      </c>
      <c r="C28" s="14">
        <v>24693543</v>
      </c>
      <c r="D28" s="14">
        <v>38285069</v>
      </c>
      <c r="E28" s="14">
        <v>203557623</v>
      </c>
      <c r="F28" s="14">
        <v>10258481</v>
      </c>
      <c r="G28" s="14">
        <f t="shared" si="1"/>
        <v>338780250</v>
      </c>
    </row>
    <row r="29" spans="1:7" ht="15.75" customHeight="1" x14ac:dyDescent="0.25">
      <c r="A29" s="13" t="s">
        <v>71</v>
      </c>
      <c r="B29" s="14">
        <v>63927301</v>
      </c>
      <c r="C29" s="14">
        <v>25438479</v>
      </c>
      <c r="D29" s="14">
        <v>39737231</v>
      </c>
      <c r="E29" s="14">
        <v>221843614</v>
      </c>
      <c r="F29" s="14">
        <v>14458578</v>
      </c>
      <c r="G29" s="14">
        <f t="shared" si="1"/>
        <v>365405203</v>
      </c>
    </row>
    <row r="30" spans="1:7" ht="15.75" customHeight="1" x14ac:dyDescent="0.25">
      <c r="A30" s="13" t="s">
        <v>72</v>
      </c>
      <c r="B30" s="14">
        <v>67365361</v>
      </c>
      <c r="C30" s="14">
        <v>26703129</v>
      </c>
      <c r="D30" s="14">
        <v>41132149</v>
      </c>
      <c r="E30" s="14">
        <v>223218591</v>
      </c>
      <c r="F30" s="14">
        <v>15563241</v>
      </c>
      <c r="G30" s="14">
        <v>380820042</v>
      </c>
    </row>
    <row r="31" spans="1:7" ht="15.75" customHeight="1" x14ac:dyDescent="0.25">
      <c r="A31" s="13" t="s">
        <v>73</v>
      </c>
      <c r="B31" s="14">
        <f>63004873+12000000</f>
        <v>75004873</v>
      </c>
      <c r="C31" s="14">
        <v>26600069</v>
      </c>
      <c r="D31" s="14">
        <f>27558624+5360540+10000000</f>
        <v>42919164</v>
      </c>
      <c r="E31" s="14">
        <v>222009420</v>
      </c>
      <c r="F31" s="14">
        <v>10056121</v>
      </c>
      <c r="G31" s="14">
        <f t="shared" ref="G31" si="2">B31+C31+D31+E31+F31</f>
        <v>376589647</v>
      </c>
    </row>
    <row r="32" spans="1:7" ht="15.75" customHeight="1" x14ac:dyDescent="0.25">
      <c r="A32" s="26" t="s">
        <v>74</v>
      </c>
      <c r="B32" s="24">
        <v>78499039</v>
      </c>
      <c r="C32" s="24">
        <v>26944220</v>
      </c>
      <c r="D32" s="24">
        <v>42866839</v>
      </c>
      <c r="E32" s="24">
        <v>224517566</v>
      </c>
      <c r="F32" s="24">
        <v>10425369</v>
      </c>
      <c r="G32" s="24">
        <v>383253033</v>
      </c>
    </row>
    <row r="33" spans="1:7" ht="15.75" customHeight="1" x14ac:dyDescent="0.25">
      <c r="A33" s="26" t="s">
        <v>76</v>
      </c>
      <c r="B33" s="24">
        <v>74534915</v>
      </c>
      <c r="C33" s="24">
        <v>60532496</v>
      </c>
      <c r="D33" s="24">
        <v>59036324</v>
      </c>
      <c r="E33" s="24">
        <v>212188403</v>
      </c>
      <c r="F33" s="24">
        <v>11638936</v>
      </c>
      <c r="G33" s="24">
        <v>417931074</v>
      </c>
    </row>
    <row r="34" spans="1:7" ht="15" x14ac:dyDescent="0.25">
      <c r="A34" s="27" t="s">
        <v>77</v>
      </c>
      <c r="B34" s="28">
        <v>84139864</v>
      </c>
      <c r="C34" s="28">
        <v>69366204</v>
      </c>
      <c r="D34" s="28">
        <v>60624149</v>
      </c>
      <c r="E34" s="28">
        <v>235150272</v>
      </c>
      <c r="F34" s="28">
        <v>10904039</v>
      </c>
      <c r="G34" s="28">
        <v>460184528</v>
      </c>
    </row>
    <row r="35" spans="1:7" s="23" customFormat="1" ht="15" x14ac:dyDescent="0.25">
      <c r="A35" s="21"/>
      <c r="B35" s="25"/>
      <c r="C35" s="25"/>
      <c r="D35" s="25"/>
      <c r="E35" s="25"/>
      <c r="F35" s="25"/>
      <c r="G35" s="25"/>
    </row>
    <row r="36" spans="1:7" x14ac:dyDescent="0.25">
      <c r="A36" s="1" t="s">
        <v>75</v>
      </c>
      <c r="B36" s="17"/>
      <c r="C36" s="17"/>
      <c r="D36" s="17"/>
      <c r="G36" s="17"/>
    </row>
    <row r="37" spans="1:7" x14ac:dyDescent="0.25">
      <c r="A37" s="1" t="s">
        <v>84</v>
      </c>
    </row>
    <row r="38" spans="1:7" x14ac:dyDescent="0.25">
      <c r="A38" s="18"/>
      <c r="B38" s="19"/>
      <c r="C38" s="19"/>
      <c r="D38" s="19"/>
      <c r="E38" s="19"/>
      <c r="F38" s="19"/>
      <c r="G38" s="19"/>
    </row>
    <row r="39" spans="1:7" x14ac:dyDescent="0.25">
      <c r="A39" s="1" t="s">
        <v>81</v>
      </c>
      <c r="B39" s="19"/>
      <c r="C39" s="19"/>
      <c r="D39" s="19"/>
      <c r="E39" s="19"/>
      <c r="F39" s="19"/>
      <c r="G39" s="19"/>
    </row>
    <row r="40" spans="1:7" ht="14.4" x14ac:dyDescent="0.3">
      <c r="A40" s="29" t="s">
        <v>80</v>
      </c>
    </row>
    <row r="42" spans="1:7" x14ac:dyDescent="0.25">
      <c r="A42" s="1" t="s">
        <v>82</v>
      </c>
    </row>
    <row r="43" spans="1:7" x14ac:dyDescent="0.25">
      <c r="A43" s="23" t="s">
        <v>83</v>
      </c>
    </row>
    <row r="45" spans="1:7" ht="9.9" customHeight="1" x14ac:dyDescent="0.25"/>
    <row r="46" spans="1:7" x14ac:dyDescent="0.25">
      <c r="A46" s="18"/>
    </row>
    <row r="50" spans="1:1" ht="9.9" customHeight="1" x14ac:dyDescent="0.25"/>
    <row r="51" spans="1:1" x14ac:dyDescent="0.25">
      <c r="A51" s="18"/>
    </row>
    <row r="61" spans="1:1" ht="9.9" customHeight="1" x14ac:dyDescent="0.25"/>
    <row r="62" spans="1:1" x14ac:dyDescent="0.25">
      <c r="A62" s="18"/>
    </row>
    <row r="66" spans="1:1" x14ac:dyDescent="0.25">
      <c r="A66" s="20"/>
    </row>
  </sheetData>
  <mergeCells count="3">
    <mergeCell ref="A1:G1"/>
    <mergeCell ref="A2:G2"/>
    <mergeCell ref="C4:D4"/>
  </mergeCells>
  <hyperlinks>
    <hyperlink ref="A40" r:id="rId1" xr:uid="{4F85CB57-839C-45B8-92E0-E6656974234E}"/>
  </hyperlinks>
  <printOptions horizontalCentered="1"/>
  <pageMargins left="0.75" right="0.75" top="1" bottom="1" header="0.53" footer="0.25"/>
  <pageSetup scale="98" firstPageNumber="90" fitToHeight="0" orientation="landscape" horizontalDpi="4294967294" r:id="rId2"/>
  <headerFooter scaleWithDoc="0" alignWithMargins="0">
    <oddFooter>&amp;C&amp;"Arial,Regular"&amp;10&amp;P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Higher Ed-Summary</vt:lpstr>
      <vt:lpstr>Scholarships</vt:lpstr>
      <vt:lpstr>Higher Ed Funding</vt:lpstr>
      <vt:lpstr>Scholarships!Print_Area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Amanda Martin</cp:lastModifiedBy>
  <dcterms:created xsi:type="dcterms:W3CDTF">2022-09-26T16:22:26Z</dcterms:created>
  <dcterms:modified xsi:type="dcterms:W3CDTF">2022-12-21T17:14:02Z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2022-12-21T16:59:04Z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39b4af35-a6f1-41a4-9048-a3ebc5989c64</vt:lpwstr>
  </property>
  <property fmtid="{D5CDD505-2E9C-101B-9397-08002B2CF9AE}" pid="8" name="MSIP_Label_1c8b0b85-d75e-4e7c-989b-349f33915dc1_ContentBits">
    <vt:lpwstr>0</vt:lpwstr>
  </property>
</Properties>
</file>