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SAP_Quarterly_Call_Volume\Call_Volume_Distribution_Sheets\2018\3Q 2018\"/>
    </mc:Choice>
  </mc:AlternateContent>
  <xr:revisionPtr revIDLastSave="0" documentId="8_{40EE0A4B-87FB-48FA-AEFB-EC7FB6D37D97}" xr6:coauthVersionLast="36" xr6:coauthVersionMax="36" xr10:uidLastSave="{00000000-0000-0000-0000-000000000000}"/>
  <bookViews>
    <workbookView xWindow="5430" yWindow="690" windowWidth="11325" windowHeight="4665" xr2:uid="{00000000-000D-0000-FFFF-FFFF00000000}"/>
  </bookViews>
  <sheets>
    <sheet name="Distribution" sheetId="1" r:id="rId1"/>
  </sheets>
  <calcPr calcId="191029"/>
</workbook>
</file>

<file path=xl/calcChain.xml><?xml version="1.0" encoding="utf-8"?>
<calcChain xmlns="http://schemas.openxmlformats.org/spreadsheetml/2006/main">
  <c r="G49" i="1" l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2" i="1"/>
  <c r="G43" i="1"/>
  <c r="G44" i="1"/>
  <c r="G45" i="1"/>
  <c r="G46" i="1"/>
  <c r="G47" i="1"/>
  <c r="G48" i="1"/>
  <c r="G50" i="1"/>
  <c r="G51" i="1"/>
  <c r="G52" i="1"/>
  <c r="G53" i="1" l="1"/>
  <c r="H49" i="1" s="1"/>
  <c r="H51" i="1" l="1"/>
  <c r="H34" i="1"/>
  <c r="I34" i="1" s="1"/>
  <c r="H18" i="1"/>
  <c r="H46" i="1"/>
  <c r="H30" i="1"/>
  <c r="H14" i="1"/>
  <c r="H42" i="1"/>
  <c r="I42" i="1" s="1"/>
  <c r="H26" i="1"/>
  <c r="H10" i="1"/>
  <c r="H38" i="1"/>
  <c r="H22" i="1"/>
  <c r="H5" i="1"/>
  <c r="H50" i="1"/>
  <c r="H45" i="1"/>
  <c r="H41" i="1"/>
  <c r="H37" i="1"/>
  <c r="H33" i="1"/>
  <c r="H29" i="1"/>
  <c r="H25" i="1"/>
  <c r="I25" i="1" s="1"/>
  <c r="H21" i="1"/>
  <c r="H17" i="1"/>
  <c r="H13" i="1"/>
  <c r="H8" i="1"/>
  <c r="H4" i="1"/>
  <c r="H52" i="1"/>
  <c r="H48" i="1"/>
  <c r="H44" i="1"/>
  <c r="I44" i="1" s="1"/>
  <c r="H40" i="1"/>
  <c r="H36" i="1"/>
  <c r="H32" i="1"/>
  <c r="H28" i="1"/>
  <c r="I28" i="1" s="1"/>
  <c r="H24" i="1"/>
  <c r="H20" i="1"/>
  <c r="H16" i="1"/>
  <c r="H12" i="1"/>
  <c r="H7" i="1"/>
  <c r="H3" i="1"/>
  <c r="H9" i="1"/>
  <c r="H47" i="1"/>
  <c r="H43" i="1"/>
  <c r="H39" i="1"/>
  <c r="H35" i="1"/>
  <c r="H31" i="1"/>
  <c r="H27" i="1"/>
  <c r="H23" i="1"/>
  <c r="H19" i="1"/>
  <c r="H15" i="1"/>
  <c r="H11" i="1"/>
  <c r="H6" i="1"/>
  <c r="I50" i="1" l="1"/>
  <c r="J50" i="1" s="1"/>
  <c r="I12" i="1"/>
  <c r="J12" i="1" s="1"/>
  <c r="I18" i="1"/>
  <c r="J18" i="1" s="1"/>
  <c r="I40" i="1"/>
  <c r="J40" i="1" s="1"/>
  <c r="I13" i="1"/>
  <c r="J13" i="1" s="1"/>
  <c r="J34" i="1"/>
  <c r="I41" i="1"/>
  <c r="J41" i="1" s="1"/>
  <c r="I3" i="1"/>
  <c r="I19" i="1"/>
  <c r="J19" i="1" s="1"/>
  <c r="I36" i="1"/>
  <c r="J36" i="1" s="1"/>
  <c r="I21" i="1"/>
  <c r="J21" i="1" s="1"/>
  <c r="I29" i="1"/>
  <c r="J29" i="1" s="1"/>
  <c r="I43" i="1"/>
  <c r="J43" i="1" s="1"/>
  <c r="J25" i="1"/>
  <c r="I6" i="1"/>
  <c r="J6" i="1" s="1"/>
  <c r="I16" i="1"/>
  <c r="J16" i="1" s="1"/>
  <c r="J44" i="1"/>
  <c r="I26" i="1"/>
  <c r="J26" i="1" s="1"/>
  <c r="I47" i="1"/>
  <c r="J47" i="1" s="1"/>
  <c r="I9" i="1"/>
  <c r="J9" i="1" s="1"/>
  <c r="I17" i="1"/>
  <c r="J17" i="1" s="1"/>
  <c r="I37" i="1"/>
  <c r="J37" i="1" s="1"/>
  <c r="I45" i="1"/>
  <c r="J45" i="1" s="1"/>
  <c r="I30" i="1"/>
  <c r="J30" i="1" s="1"/>
  <c r="J28" i="1"/>
  <c r="I32" i="1"/>
  <c r="J32" i="1" s="1"/>
  <c r="I5" i="1"/>
  <c r="J5" i="1" s="1"/>
  <c r="I11" i="1"/>
  <c r="J11" i="1" s="1"/>
  <c r="I22" i="1"/>
  <c r="J22" i="1" s="1"/>
  <c r="I4" i="1"/>
  <c r="I33" i="1"/>
  <c r="J33" i="1" s="1"/>
  <c r="I8" i="1"/>
  <c r="J8" i="1" s="1"/>
  <c r="I49" i="1"/>
  <c r="J49" i="1" s="1"/>
  <c r="I38" i="1"/>
  <c r="J38" i="1" s="1"/>
  <c r="I7" i="1"/>
  <c r="J7" i="1" s="1"/>
  <c r="I46" i="1"/>
  <c r="J46" i="1" s="1"/>
  <c r="I52" i="1"/>
  <c r="J52" i="1" s="1"/>
  <c r="I23" i="1"/>
  <c r="J23" i="1" s="1"/>
  <c r="J42" i="1"/>
  <c r="I24" i="1"/>
  <c r="J24" i="1" s="1"/>
  <c r="I35" i="1"/>
  <c r="J35" i="1" s="1"/>
  <c r="I20" i="1"/>
  <c r="J20" i="1" s="1"/>
  <c r="I15" i="1"/>
  <c r="J15" i="1" s="1"/>
  <c r="I10" i="1"/>
  <c r="J10" i="1" s="1"/>
  <c r="I14" i="1"/>
  <c r="J14" i="1" s="1"/>
  <c r="I39" i="1"/>
  <c r="J39" i="1" s="1"/>
  <c r="I48" i="1"/>
  <c r="J48" i="1" s="1"/>
  <c r="I27" i="1"/>
  <c r="J27" i="1" s="1"/>
  <c r="I51" i="1"/>
  <c r="J51" i="1" s="1"/>
  <c r="I31" i="1"/>
  <c r="J31" i="1" s="1"/>
  <c r="I54" i="1" l="1"/>
  <c r="J3" i="1"/>
  <c r="J4" i="1"/>
</calcChain>
</file>

<file path=xl/sharedStrings.xml><?xml version="1.0" encoding="utf-8"?>
<sst xmlns="http://schemas.openxmlformats.org/spreadsheetml/2006/main" count="113" uniqueCount="112">
  <si>
    <t>TRES CCD Code</t>
  </si>
  <si>
    <t>County/City</t>
  </si>
  <si>
    <t>Contact</t>
  </si>
  <si>
    <t>Totals</t>
  </si>
  <si>
    <t>Distribution Amt</t>
  </si>
  <si>
    <t>Abbeville</t>
  </si>
  <si>
    <t>Aiken</t>
  </si>
  <si>
    <t>Allendale</t>
  </si>
  <si>
    <t>Anderson</t>
  </si>
  <si>
    <t>Bamberg</t>
  </si>
  <si>
    <t>Barnwell</t>
  </si>
  <si>
    <t>Beaufort</t>
  </si>
  <si>
    <t>Berkeley</t>
  </si>
  <si>
    <t>Calhoun</t>
  </si>
  <si>
    <t>Elaine Golden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</si>
  <si>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</si>
  <si>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</si>
  <si>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</si>
  <si>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</si>
  <si>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</si>
  <si>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</si>
  <si>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</si>
  <si>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Dorchester</t>
  </si>
  <si>
    <t>Edgefield</t>
  </si>
  <si>
    <t>Fran Forrest</t>
  </si>
  <si>
    <t>Fairfield</t>
  </si>
  <si>
    <t>Florence</t>
  </si>
  <si>
    <t>Georgetown</t>
  </si>
  <si>
    <t>Greenville</t>
  </si>
  <si>
    <t>Greenwood</t>
  </si>
  <si>
    <t>Hampton</t>
  </si>
  <si>
    <t xml:space="preserve">Horry </t>
  </si>
  <si>
    <t>Jasper</t>
  </si>
  <si>
    <t>Kershaw</t>
  </si>
  <si>
    <t>Lancaster</t>
  </si>
  <si>
    <t>Laurens</t>
  </si>
  <si>
    <t>Lee</t>
  </si>
  <si>
    <t>Dwayne Huggins</t>
  </si>
  <si>
    <t>Lexington</t>
  </si>
  <si>
    <t>McCormick</t>
  </si>
  <si>
    <t>Marlboro</t>
  </si>
  <si>
    <t>Newberry</t>
  </si>
  <si>
    <t>Debra Beard</t>
  </si>
  <si>
    <t>Oconee</t>
  </si>
  <si>
    <t>Orangeburg</t>
  </si>
  <si>
    <t>Pickens</t>
  </si>
  <si>
    <t>Richland</t>
  </si>
  <si>
    <t>Michael Byrd</t>
  </si>
  <si>
    <t>Saluda</t>
  </si>
  <si>
    <t>Spartanburg</t>
  </si>
  <si>
    <t>Sumter</t>
  </si>
  <si>
    <t>Union</t>
  </si>
  <si>
    <t>Williamsburg</t>
  </si>
  <si>
    <t>York</t>
  </si>
  <si>
    <t>Clemson</t>
  </si>
  <si>
    <t>Goose Creek</t>
  </si>
  <si>
    <t>Hanahan</t>
  </si>
  <si>
    <t>Summerville</t>
  </si>
  <si>
    <t>Sharmel Miller</t>
  </si>
  <si>
    <t>Phyllis Watkins</t>
  </si>
  <si>
    <t>Prop.of  whole</t>
  </si>
  <si>
    <t>Renee Hardwick</t>
  </si>
  <si>
    <t>Donna Thomas</t>
  </si>
  <si>
    <t>Nikki Rodgers</t>
  </si>
  <si>
    <t>Rick Blackwell</t>
  </si>
  <si>
    <t>Earline Robinson</t>
  </si>
  <si>
    <t>Jimmy Dixon</t>
  </si>
  <si>
    <t>PSAP 911 WIRELESS CALL VOL. OPERATIONS DISTRIB.</t>
  </si>
  <si>
    <t>Tasha Todd</t>
  </si>
  <si>
    <t>Vivian Bufkin</t>
  </si>
  <si>
    <t>Ralph Merchant</t>
  </si>
  <si>
    <t>Sonny Mcrae</t>
  </si>
  <si>
    <t>Allan Palmer</t>
  </si>
  <si>
    <t>Russell Wells</t>
  </si>
  <si>
    <t>Kim McCrickard</t>
  </si>
  <si>
    <t>Theresa McKnight</t>
  </si>
  <si>
    <t>Amanda Snipes</t>
  </si>
  <si>
    <t>Dana Tarlton</t>
  </si>
  <si>
    <t>Rob Christie</t>
  </si>
  <si>
    <t>Doug McMurray</t>
  </si>
  <si>
    <t>Amy Fletcher</t>
  </si>
  <si>
    <t>Wendi Lively</t>
  </si>
  <si>
    <t>Tavi Hughes</t>
  </si>
  <si>
    <t>Tammy Starnes</t>
  </si>
  <si>
    <t>Kathy Hatfield</t>
  </si>
  <si>
    <t>Percentage</t>
  </si>
  <si>
    <t>Glenda Long/T.L. Staub</t>
  </si>
  <si>
    <t>Steve Akers</t>
  </si>
  <si>
    <t>Brittany Barnwell/Tiffany Bryant</t>
  </si>
  <si>
    <t>Cathy Bozard</t>
  </si>
  <si>
    <t>Jeanne Jones</t>
  </si>
  <si>
    <t>Sandy Purdy</t>
  </si>
  <si>
    <t>Lynnette Beasley/Michelle Moore</t>
  </si>
  <si>
    <t>Josh Morton</t>
  </si>
  <si>
    <t>Curtis Young</t>
  </si>
  <si>
    <t>Thom Barrineau</t>
  </si>
  <si>
    <t>Brandon Peeler</t>
  </si>
  <si>
    <t>Robert Purser/Sandy Cauthen</t>
  </si>
  <si>
    <t>Frank Bishop/Johnny Walton</t>
  </si>
  <si>
    <t>Kay Wilkie</t>
  </si>
  <si>
    <t>Teresa Barnett</t>
  </si>
  <si>
    <t>Linda Mitchell</t>
  </si>
  <si>
    <t>Marion</t>
  </si>
  <si>
    <t>David Kornahrens Michael Fowler</t>
  </si>
  <si>
    <t>July</t>
  </si>
  <si>
    <t>Aug</t>
  </si>
  <si>
    <t>Sept</t>
  </si>
  <si>
    <t>3RD QTR 2018</t>
  </si>
  <si>
    <t>Edwina Bing-Hines</t>
  </si>
  <si>
    <t>Patricia Crawford</t>
  </si>
  <si>
    <t>Mitch Fulmore/Alisha Smith</t>
  </si>
  <si>
    <t xml:space="preserve">Dillon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</si>
</sst>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_(* #,##0_);_(* \(#,##0\);_(* &quot;-&quot;??_);_(@_)"/>
    <numFmt numFmtId="166" formatCode="0.0%"/>
  </numFmts>
  <fonts count="20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sz val="10"/>
      <name val="Arial"/>
      <family val="2"/>
    </font>
    <font>
      <sz val="11"/>
      <name val="Tahoma"/>
      <family val="2"/>
    </font>
    <font>
      <sz val="11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9"/>
      <color indexed="23"/>
      <name val="Tahoma"/>
      <family val="2"/>
    </font>
    <font>
      <b/>
      <u/>
      <sz val="8"/>
      <name val="Tahoma"/>
      <family val="2"/>
    </font>
    <font>
      <b/>
      <sz val="10"/>
      <color indexed="56"/>
      <name val="Calibri"/>
      <family val="2"/>
    </font>
    <font>
      <b/>
      <sz val="10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rgb="FF00B050"/>
      <name val="Tahoma"/>
      <family val="2"/>
    </font>
    <font>
      <b/>
      <sz val="9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7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/>
    <xf numFmtId="44" fontId="3" fillId="0" borderId="0" xfId="4" applyFont="1"/>
    <xf numFmtId="0" fontId="5" fillId="0" borderId="0" xfId="0" applyFont="1" applyAlignment="1">
      <alignment wrapText="1"/>
    </xf>
    <xf numFmtId="3" fontId="3" fillId="0" borderId="0" xfId="0" applyNumberFormat="1" applyFont="1" applyBorder="1"/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0" fontId="7" fillId="0" borderId="0" xfId="0" applyFont="1" applyAlignme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3" fillId="0" borderId="0" xfId="4" applyFont="1" applyBorder="1"/>
    <xf numFmtId="0" fontId="11" fillId="0" borderId="0" xfId="0" applyFont="1"/>
    <xf numFmtId="0" fontId="12" fillId="0" borderId="0" xfId="0" applyFont="1" applyAlignment="1">
      <alignment horizontal="center" wrapText="1"/>
    </xf>
    <xf numFmtId="164" fontId="3" fillId="0" borderId="0" xfId="0" applyNumberFormat="1" applyFont="1" applyFill="1"/>
    <xf numFmtId="44" fontId="3" fillId="0" borderId="0" xfId="4" applyFont="1" applyFill="1"/>
    <xf numFmtId="0" fontId="4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wrapText="1"/>
    </xf>
    <xf numFmtId="0" fontId="9" fillId="0" borderId="0" xfId="0" applyFont="1"/>
    <xf numFmtId="44" fontId="3" fillId="0" borderId="1" xfId="4" applyFont="1" applyBorder="1"/>
    <xf numFmtId="3" fontId="13" fillId="0" borderId="0" xfId="8" applyNumberFormat="1" applyFont="1" applyBorder="1" applyAlignment="1">
      <alignment horizontal="center"/>
    </xf>
    <xf numFmtId="14" fontId="14" fillId="0" borderId="0" xfId="0" applyNumberFormat="1" applyFont="1" applyAlignment="1">
      <alignment wrapText="1"/>
    </xf>
    <xf numFmtId="166" fontId="3" fillId="0" borderId="0" xfId="10" applyNumberFormat="1" applyFont="1" applyFill="1" applyAlignment="1">
      <alignment horizontal="center"/>
    </xf>
    <xf numFmtId="0" fontId="5" fillId="0" borderId="0" xfId="0" applyFont="1" applyFill="1" applyAlignment="1"/>
    <xf numFmtId="0" fontId="4" fillId="0" borderId="0" xfId="0" applyFont="1" applyFill="1" applyAlignment="1">
      <alignment horizontal="center" wrapText="1"/>
    </xf>
    <xf numFmtId="0" fontId="4" fillId="0" borderId="0" xfId="0" applyFont="1" applyFill="1"/>
    <xf numFmtId="0" fontId="2" fillId="0" borderId="0" xfId="0" applyFont="1" applyFill="1"/>
    <xf numFmtId="7" fontId="6" fillId="0" borderId="2" xfId="9" applyNumberFormat="1" applyFont="1" applyBorder="1"/>
    <xf numFmtId="0" fontId="18" fillId="0" borderId="0" xfId="0" applyFont="1" applyFill="1"/>
    <xf numFmtId="3" fontId="3" fillId="0" borderId="0" xfId="0" applyNumberFormat="1" applyFont="1" applyFill="1" applyAlignment="1">
      <alignment horizontal="center" vertical="center"/>
    </xf>
    <xf numFmtId="0" fontId="19" fillId="0" borderId="0" xfId="0" applyFont="1" applyFill="1"/>
    <xf numFmtId="0" fontId="19" fillId="0" borderId="0" xfId="0" applyFont="1"/>
    <xf numFmtId="165" fontId="3" fillId="0" borderId="0" xfId="1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/>
    </xf>
  </cellXfs>
  <cellStyles count="12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Currency 4" xfId="7" xr:uid="{00000000-0005-0000-0000-000006000000}"/>
    <cellStyle name="Normal" xfId="0" builtinId="0"/>
    <cellStyle name="Normal 2" xfId="8" xr:uid="{00000000-0005-0000-0000-000008000000}"/>
    <cellStyle name="Normal 3" xfId="9" xr:uid="{00000000-0005-0000-0000-000009000000}"/>
    <cellStyle name="Percent" xfId="10" builtinId="5"/>
    <cellStyle name="Percent 2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3"/>
  <sheetViews>
    <sheetView tabSelected="1" zoomScaleNormal="100" workbookViewId="0">
      <selection activeCell="U31" sqref="U31"/>
    </sheetView>
  </sheetViews>
  <sheetFormatPr defaultColWidth="9.28515625" defaultRowHeight="11.25" customHeight="1" x14ac:dyDescent="0.2"/>
  <cols>
    <col min="1" max="1" width="9.5703125" style="1" customWidth="1"/>
    <col min="2" max="2" width="11.5703125" style="33" customWidth="1"/>
    <col min="3" max="3" width="14.42578125" style="1" customWidth="1"/>
    <col min="4" max="4" width="10.140625" style="2" bestFit="1" customWidth="1"/>
    <col min="5" max="6" width="8" style="2" bestFit="1" customWidth="1"/>
    <col min="7" max="7" width="8.85546875" style="2" customWidth="1"/>
    <col min="8" max="8" width="7.5703125" style="3" customWidth="1"/>
    <col min="9" max="9" width="16.7109375" style="1" customWidth="1"/>
    <col min="10" max="10" width="8.85546875" style="1" customWidth="1"/>
    <col min="11" max="16384" width="9.28515625" style="1"/>
  </cols>
  <sheetData>
    <row r="1" spans="1:18" s="12" customFormat="1" ht="27" customHeight="1" x14ac:dyDescent="0.2">
      <c r="A1" s="28" t="s">
        <v>107</v>
      </c>
      <c r="B1" s="30" t="s">
        <v>67</v>
      </c>
      <c r="D1" s="13"/>
      <c r="E1" s="13"/>
      <c r="F1" s="13"/>
      <c r="G1" s="13"/>
      <c r="H1" s="14"/>
      <c r="I1" s="14"/>
    </row>
    <row r="2" spans="1:18" s="8" customFormat="1" ht="21.6" customHeight="1" x14ac:dyDescent="0.2">
      <c r="A2" s="21" t="s">
        <v>0</v>
      </c>
      <c r="B2" s="31" t="s">
        <v>1</v>
      </c>
      <c r="C2" s="22" t="s">
        <v>2</v>
      </c>
      <c r="D2" s="23" t="s">
        <v>104</v>
      </c>
      <c r="E2" s="23" t="s">
        <v>105</v>
      </c>
      <c r="F2" s="23" t="s">
        <v>106</v>
      </c>
      <c r="G2" s="23" t="s">
        <v>3</v>
      </c>
      <c r="H2" s="24" t="s">
        <v>60</v>
      </c>
      <c r="I2" s="20" t="s">
        <v>4</v>
      </c>
      <c r="J2" s="17" t="s">
        <v>85</v>
      </c>
    </row>
    <row r="3" spans="1:18" s="4" customFormat="1" ht="12" customHeight="1" x14ac:dyDescent="0.15">
      <c r="A3" s="10">
        <v>1001</v>
      </c>
      <c r="B3" s="32" t="s">
        <v>5</v>
      </c>
      <c r="C3" s="4" t="s">
        <v>58</v>
      </c>
      <c r="D3" s="36">
        <v>1437</v>
      </c>
      <c r="E3" s="36">
        <v>1328</v>
      </c>
      <c r="F3" s="36">
        <v>1290</v>
      </c>
      <c r="G3" s="11">
        <f>E3+F3+D3</f>
        <v>4055</v>
      </c>
      <c r="H3" s="6">
        <f t="shared" ref="H3:H52" si="0">G3/G$53</f>
        <v>4.4139129147499796E-3</v>
      </c>
      <c r="I3" s="7">
        <f>ROUND(H3*$I$53,2)</f>
        <v>13750.48</v>
      </c>
      <c r="J3" s="29">
        <f>I3/I$53</f>
        <v>4.4139124076402608E-3</v>
      </c>
    </row>
    <row r="4" spans="1:18" s="4" customFormat="1" ht="12" customHeight="1" x14ac:dyDescent="0.15">
      <c r="A4" s="4">
        <v>1002</v>
      </c>
      <c r="B4" s="35" t="s">
        <v>6</v>
      </c>
      <c r="C4" s="10" t="s">
        <v>98</v>
      </c>
      <c r="D4" s="36">
        <v>8750</v>
      </c>
      <c r="E4" s="36">
        <v>8802</v>
      </c>
      <c r="F4" s="36">
        <v>8020</v>
      </c>
      <c r="G4" s="11">
        <f>E4+F4+D4</f>
        <v>25572</v>
      </c>
      <c r="H4" s="6">
        <f t="shared" si="0"/>
        <v>2.7835408398517014E-2</v>
      </c>
      <c r="I4" s="7">
        <f>ROUNDDOWN(H4*$I$53,2)</f>
        <v>86714.5</v>
      </c>
      <c r="J4" s="29">
        <f t="shared" ref="J4:J52" si="1">I4/I$53</f>
        <v>2.783540701650571E-2</v>
      </c>
      <c r="K4" s="10"/>
      <c r="L4" s="10"/>
      <c r="M4" s="10"/>
    </row>
    <row r="5" spans="1:18" s="4" customFormat="1" ht="12" customHeight="1" x14ac:dyDescent="0.15">
      <c r="A5" s="4">
        <v>1003</v>
      </c>
      <c r="B5" s="32" t="s">
        <v>7</v>
      </c>
      <c r="C5" s="10" t="s">
        <v>108</v>
      </c>
      <c r="D5" s="36">
        <v>640</v>
      </c>
      <c r="E5" s="36">
        <v>617</v>
      </c>
      <c r="F5" s="36">
        <v>455</v>
      </c>
      <c r="G5" s="11">
        <f>E5+F5+D5</f>
        <v>1712</v>
      </c>
      <c r="H5" s="6">
        <f t="shared" si="0"/>
        <v>1.8635311738722481E-3</v>
      </c>
      <c r="I5" s="7">
        <f>ROUND(H5*$I$53,2)</f>
        <v>5805.38</v>
      </c>
      <c r="J5" s="29">
        <f t="shared" si="1"/>
        <v>1.8635304958857161E-3</v>
      </c>
    </row>
    <row r="6" spans="1:18" s="10" customFormat="1" ht="12" customHeight="1" x14ac:dyDescent="0.15">
      <c r="A6" s="10">
        <v>1004</v>
      </c>
      <c r="B6" s="32" t="s">
        <v>8</v>
      </c>
      <c r="C6" s="10" t="s">
        <v>91</v>
      </c>
      <c r="D6" s="36">
        <v>11600</v>
      </c>
      <c r="E6" s="36">
        <v>11746</v>
      </c>
      <c r="F6" s="36">
        <v>11119</v>
      </c>
      <c r="G6" s="11">
        <f t="shared" ref="G6:G25" si="2">E6+F6+D6</f>
        <v>34465</v>
      </c>
      <c r="H6" s="18">
        <f t="shared" si="0"/>
        <v>3.75155384973756E-2</v>
      </c>
      <c r="I6" s="19">
        <f>ROUND(H6*$I$53,2)</f>
        <v>116870.62</v>
      </c>
      <c r="J6" s="29">
        <f t="shared" si="1"/>
        <v>3.7515539799818629E-2</v>
      </c>
    </row>
    <row r="7" spans="1:18" s="4" customFormat="1" ht="12" customHeight="1" x14ac:dyDescent="0.15">
      <c r="A7" s="4">
        <v>1005</v>
      </c>
      <c r="B7" s="32" t="s">
        <v>9</v>
      </c>
      <c r="C7" s="4" t="s">
        <v>88</v>
      </c>
      <c r="D7" s="36">
        <v>794</v>
      </c>
      <c r="E7" s="36">
        <v>425</v>
      </c>
      <c r="F7" s="36">
        <v>305</v>
      </c>
      <c r="G7" s="11">
        <f t="shared" si="2"/>
        <v>1524</v>
      </c>
      <c r="H7" s="6">
        <f t="shared" si="0"/>
        <v>1.658891068330202E-3</v>
      </c>
      <c r="I7" s="7">
        <f>ROUND(H7*$I$53,2)</f>
        <v>5167.88</v>
      </c>
      <c r="J7" s="29">
        <f t="shared" si="1"/>
        <v>1.6588926097995092E-3</v>
      </c>
      <c r="K7" s="38"/>
    </row>
    <row r="8" spans="1:18" s="4" customFormat="1" ht="12" customHeight="1" x14ac:dyDescent="0.15">
      <c r="A8" s="4">
        <v>1006</v>
      </c>
      <c r="B8" s="32" t="s">
        <v>10</v>
      </c>
      <c r="C8" s="4" t="s">
        <v>72</v>
      </c>
      <c r="D8" s="36">
        <v>1958</v>
      </c>
      <c r="E8" s="36">
        <v>2025</v>
      </c>
      <c r="F8" s="36">
        <v>1883</v>
      </c>
      <c r="G8" s="11">
        <f t="shared" si="2"/>
        <v>5866</v>
      </c>
      <c r="H8" s="6">
        <f t="shared" si="0"/>
        <v>6.3852066973917095E-3</v>
      </c>
      <c r="I8" s="7">
        <f>ROUNDUP(H8*$I$53,2)</f>
        <v>19891.579999999998</v>
      </c>
      <c r="J8" s="29">
        <f t="shared" si="1"/>
        <v>6.3852092268465435E-3</v>
      </c>
    </row>
    <row r="9" spans="1:18" s="4" customFormat="1" ht="12" customHeight="1" x14ac:dyDescent="0.15">
      <c r="A9" s="10">
        <v>1007</v>
      </c>
      <c r="B9" s="35" t="s">
        <v>11</v>
      </c>
      <c r="C9" s="10" t="s">
        <v>94</v>
      </c>
      <c r="D9" s="36">
        <v>14723</v>
      </c>
      <c r="E9" s="36">
        <v>12484</v>
      </c>
      <c r="F9" s="36">
        <v>13195</v>
      </c>
      <c r="G9" s="11">
        <f t="shared" si="2"/>
        <v>40402</v>
      </c>
      <c r="H9" s="18">
        <f t="shared" si="0"/>
        <v>4.3978029489945419E-2</v>
      </c>
      <c r="I9" s="19">
        <f>ROUNDUP(H9*$I$53,2)</f>
        <v>137002.95000000001</v>
      </c>
      <c r="J9" s="29">
        <f t="shared" si="1"/>
        <v>4.3978029922469498E-2</v>
      </c>
    </row>
    <row r="10" spans="1:18" s="4" customFormat="1" ht="12" customHeight="1" x14ac:dyDescent="0.15">
      <c r="A10" s="4">
        <v>1008</v>
      </c>
      <c r="B10" s="35" t="s">
        <v>12</v>
      </c>
      <c r="C10" s="10" t="s">
        <v>100</v>
      </c>
      <c r="D10" s="36">
        <v>8654</v>
      </c>
      <c r="E10" s="36">
        <v>8476</v>
      </c>
      <c r="F10" s="36">
        <v>7781</v>
      </c>
      <c r="G10" s="11">
        <f t="shared" si="2"/>
        <v>24911</v>
      </c>
      <c r="H10" s="6">
        <f t="shared" si="0"/>
        <v>2.7115902495520778E-2</v>
      </c>
      <c r="I10" s="7">
        <f>ROUND(H10*$I$53,2)</f>
        <v>84473.06</v>
      </c>
      <c r="J10" s="29">
        <f t="shared" si="1"/>
        <v>2.7115903419032663E-2</v>
      </c>
      <c r="K10" s="10"/>
      <c r="L10" s="10"/>
      <c r="M10" s="10"/>
      <c r="N10" s="10"/>
      <c r="O10" s="10"/>
      <c r="P10" s="10"/>
      <c r="Q10" s="10"/>
      <c r="R10" s="10"/>
    </row>
    <row r="11" spans="1:18" s="4" customFormat="1" ht="12" customHeight="1" x14ac:dyDescent="0.15">
      <c r="A11" s="4">
        <v>1009</v>
      </c>
      <c r="B11" s="32" t="s">
        <v>13</v>
      </c>
      <c r="C11" s="4" t="s">
        <v>14</v>
      </c>
      <c r="D11" s="36">
        <v>1159</v>
      </c>
      <c r="E11" s="36">
        <v>1352</v>
      </c>
      <c r="F11" s="36">
        <v>1127</v>
      </c>
      <c r="G11" s="11">
        <f t="shared" si="2"/>
        <v>3638</v>
      </c>
      <c r="H11" s="6">
        <f>G11/G$53</f>
        <v>3.9600037444785267E-3</v>
      </c>
      <c r="I11" s="7">
        <f>ROUND(H11*$I$53,2)</f>
        <v>12336.44</v>
      </c>
      <c r="J11" s="29">
        <f t="shared" si="1"/>
        <v>3.9600047112616889E-3</v>
      </c>
    </row>
    <row r="12" spans="1:18" s="10" customFormat="1" ht="12" customHeight="1" x14ac:dyDescent="0.15">
      <c r="A12" s="10">
        <v>1010</v>
      </c>
      <c r="B12" s="35" t="s">
        <v>15</v>
      </c>
      <c r="C12" s="10" t="s">
        <v>80</v>
      </c>
      <c r="D12" s="36">
        <v>24274</v>
      </c>
      <c r="E12" s="36">
        <v>24333</v>
      </c>
      <c r="F12" s="36">
        <v>21297</v>
      </c>
      <c r="G12" s="11">
        <f t="shared" si="2"/>
        <v>69904</v>
      </c>
      <c r="H12" s="18">
        <f t="shared" si="0"/>
        <v>7.6091286903250954E-2</v>
      </c>
      <c r="I12" s="19">
        <f>ROUNDUP(H12*$I$53,2)</f>
        <v>237044.07</v>
      </c>
      <c r="J12" s="29">
        <f t="shared" si="1"/>
        <v>7.6091290029915076E-2</v>
      </c>
      <c r="K12" s="37"/>
    </row>
    <row r="13" spans="1:18" s="4" customFormat="1" ht="12" customHeight="1" x14ac:dyDescent="0.15">
      <c r="A13" s="4">
        <v>1011</v>
      </c>
      <c r="B13" s="32" t="s">
        <v>16</v>
      </c>
      <c r="C13" s="4" t="s">
        <v>96</v>
      </c>
      <c r="D13" s="36">
        <v>8014</v>
      </c>
      <c r="E13" s="36">
        <v>8474</v>
      </c>
      <c r="F13" s="36">
        <v>7954</v>
      </c>
      <c r="G13" s="11">
        <f t="shared" si="2"/>
        <v>24442</v>
      </c>
      <c r="H13" s="6">
        <f t="shared" si="0"/>
        <v>2.6605390742865352E-2</v>
      </c>
      <c r="I13" s="7">
        <f>ROUNDUP(H13*$I$53,2)</f>
        <v>82882.689999999988</v>
      </c>
      <c r="J13" s="29">
        <f t="shared" si="1"/>
        <v>2.6605393685864155E-2</v>
      </c>
    </row>
    <row r="14" spans="1:18" s="10" customFormat="1" ht="12" customHeight="1" x14ac:dyDescent="0.15">
      <c r="A14" s="10">
        <v>1012</v>
      </c>
      <c r="B14" s="32" t="s">
        <v>17</v>
      </c>
      <c r="C14" s="10" t="s">
        <v>79</v>
      </c>
      <c r="D14" s="36">
        <v>2370</v>
      </c>
      <c r="E14" s="36">
        <v>2409</v>
      </c>
      <c r="F14" s="36">
        <v>2290</v>
      </c>
      <c r="G14" s="11">
        <f t="shared" si="2"/>
        <v>7069</v>
      </c>
      <c r="H14" s="18">
        <f t="shared" si="0"/>
        <v>7.694685670620865E-3</v>
      </c>
      <c r="I14" s="19">
        <f>ROUND(H14*$I$53,2)</f>
        <v>23970.94</v>
      </c>
      <c r="J14" s="29">
        <f t="shared" si="1"/>
        <v>7.6946862574106675E-3</v>
      </c>
    </row>
    <row r="15" spans="1:18" s="4" customFormat="1" ht="12" customHeight="1" x14ac:dyDescent="0.15">
      <c r="A15" s="4">
        <v>1013</v>
      </c>
      <c r="B15" s="32" t="s">
        <v>18</v>
      </c>
      <c r="C15" s="10" t="s">
        <v>77</v>
      </c>
      <c r="D15" s="36">
        <v>2413</v>
      </c>
      <c r="E15" s="36">
        <v>791</v>
      </c>
      <c r="F15" s="36">
        <v>2070</v>
      </c>
      <c r="G15" s="11">
        <f t="shared" si="2"/>
        <v>5274</v>
      </c>
      <c r="H15" s="6">
        <f t="shared" si="0"/>
        <v>5.7408080671742029E-3</v>
      </c>
      <c r="I15" s="7">
        <f>ROUND(H15*$I$53,2)</f>
        <v>17884.099999999999</v>
      </c>
      <c r="J15" s="29">
        <f t="shared" si="1"/>
        <v>5.7408069310656206E-3</v>
      </c>
      <c r="K15" s="38"/>
    </row>
    <row r="16" spans="1:18" s="4" customFormat="1" ht="12" customHeight="1" x14ac:dyDescent="0.15">
      <c r="A16" s="4">
        <v>1014</v>
      </c>
      <c r="B16" s="35" t="s">
        <v>19</v>
      </c>
      <c r="C16" s="4" t="s">
        <v>95</v>
      </c>
      <c r="D16" s="36">
        <v>2322</v>
      </c>
      <c r="E16" s="36">
        <v>2447</v>
      </c>
      <c r="F16" s="36">
        <v>1928</v>
      </c>
      <c r="G16" s="11">
        <f t="shared" si="2"/>
        <v>6697</v>
      </c>
      <c r="H16" s="6">
        <f t="shared" si="0"/>
        <v>7.2897595043355402E-3</v>
      </c>
      <c r="I16" s="7">
        <f>ROUND(H16*$I$53,2)</f>
        <v>22709.49</v>
      </c>
      <c r="J16" s="29">
        <f t="shared" si="1"/>
        <v>7.2897600434444791E-3</v>
      </c>
    </row>
    <row r="17" spans="1:11" s="4" customFormat="1" ht="12" customHeight="1" x14ac:dyDescent="0.15">
      <c r="A17" s="4">
        <v>1015</v>
      </c>
      <c r="B17" s="32" t="s">
        <v>20</v>
      </c>
      <c r="C17" s="10" t="s">
        <v>62</v>
      </c>
      <c r="D17" s="36">
        <v>3093</v>
      </c>
      <c r="E17" s="36">
        <v>2749</v>
      </c>
      <c r="F17" s="36">
        <v>2484</v>
      </c>
      <c r="G17" s="11">
        <f t="shared" si="2"/>
        <v>8326</v>
      </c>
      <c r="H17" s="6">
        <f t="shared" si="0"/>
        <v>9.0629442486333742E-3</v>
      </c>
      <c r="I17" s="7">
        <f>ROUND(H17*$I$53,2)</f>
        <v>28233.42</v>
      </c>
      <c r="J17" s="29">
        <f t="shared" si="1"/>
        <v>9.0629449188769189E-3</v>
      </c>
      <c r="K17" s="38"/>
    </row>
    <row r="18" spans="1:11" s="4" customFormat="1" ht="12" customHeight="1" x14ac:dyDescent="0.15">
      <c r="A18" s="4">
        <v>1016</v>
      </c>
      <c r="B18" s="32" t="s">
        <v>21</v>
      </c>
      <c r="C18" s="10" t="s">
        <v>92</v>
      </c>
      <c r="D18" s="36">
        <v>4171</v>
      </c>
      <c r="E18" s="36">
        <v>4339</v>
      </c>
      <c r="F18" s="36">
        <v>4596</v>
      </c>
      <c r="G18" s="11">
        <f>E18+F18+D18</f>
        <v>13106</v>
      </c>
      <c r="H18" s="6">
        <f t="shared" si="0"/>
        <v>1.426602778315986E-2</v>
      </c>
      <c r="I18" s="7">
        <f>ROUNDUP(H18*$I$53,2)</f>
        <v>44442.380000000005</v>
      </c>
      <c r="J18" s="29">
        <f t="shared" si="1"/>
        <v>1.4266030895435171E-2</v>
      </c>
      <c r="K18" s="37"/>
    </row>
    <row r="19" spans="1:11" s="10" customFormat="1" ht="12" customHeight="1" x14ac:dyDescent="0.15">
      <c r="A19" s="10">
        <v>1017</v>
      </c>
      <c r="B19" s="32" t="s">
        <v>111</v>
      </c>
      <c r="C19" s="10" t="s">
        <v>71</v>
      </c>
      <c r="D19" s="36">
        <v>1943</v>
      </c>
      <c r="E19" s="36">
        <v>2934</v>
      </c>
      <c r="F19" s="36">
        <v>1939</v>
      </c>
      <c r="G19" s="11">
        <f t="shared" si="2"/>
        <v>6816</v>
      </c>
      <c r="H19" s="18">
        <f t="shared" si="0"/>
        <v>7.4192923370988567E-3</v>
      </c>
      <c r="I19" s="19">
        <f>ROUND(H19*$I$53,2)</f>
        <v>23113.02</v>
      </c>
      <c r="J19" s="29">
        <f t="shared" si="1"/>
        <v>7.419293417832506E-3</v>
      </c>
    </row>
    <row r="20" spans="1:11" s="10" customFormat="1" ht="12" customHeight="1" x14ac:dyDescent="0.15">
      <c r="A20" s="10">
        <v>1018</v>
      </c>
      <c r="B20" s="35" t="s">
        <v>22</v>
      </c>
      <c r="C20" s="10" t="s">
        <v>75</v>
      </c>
      <c r="D20" s="36">
        <v>4330</v>
      </c>
      <c r="E20" s="36">
        <v>4389</v>
      </c>
      <c r="F20" s="36">
        <v>3903</v>
      </c>
      <c r="G20" s="11">
        <f t="shared" si="2"/>
        <v>12622</v>
      </c>
      <c r="H20" s="18">
        <f t="shared" si="0"/>
        <v>1.3739188362509062E-2</v>
      </c>
      <c r="I20" s="19">
        <f>ROUND(H20*$I$53,2)</f>
        <v>42801.13</v>
      </c>
      <c r="J20" s="29">
        <f t="shared" si="1"/>
        <v>1.3739188651452445E-2</v>
      </c>
      <c r="K20" s="37"/>
    </row>
    <row r="21" spans="1:11" s="4" customFormat="1" ht="12" customHeight="1" x14ac:dyDescent="0.15">
      <c r="A21" s="4">
        <v>1019</v>
      </c>
      <c r="B21" s="32" t="s">
        <v>23</v>
      </c>
      <c r="C21" s="4" t="s">
        <v>24</v>
      </c>
      <c r="D21" s="36">
        <v>996</v>
      </c>
      <c r="E21" s="36">
        <v>978</v>
      </c>
      <c r="F21" s="36">
        <v>1013</v>
      </c>
      <c r="G21" s="11">
        <f t="shared" si="2"/>
        <v>2987</v>
      </c>
      <c r="H21" s="6">
        <f t="shared" si="0"/>
        <v>3.2513829534792085E-3</v>
      </c>
      <c r="I21" s="7">
        <f>ROUND(H21*$I$53,2)</f>
        <v>10128.9</v>
      </c>
      <c r="J21" s="29">
        <f t="shared" si="1"/>
        <v>3.251383034319343E-3</v>
      </c>
      <c r="K21" s="37"/>
    </row>
    <row r="22" spans="1:11" s="4" customFormat="1" ht="12" customHeight="1" x14ac:dyDescent="0.15">
      <c r="A22" s="4">
        <v>1020</v>
      </c>
      <c r="B22" s="35" t="s">
        <v>25</v>
      </c>
      <c r="C22" s="4" t="s">
        <v>59</v>
      </c>
      <c r="D22" s="36">
        <v>1950</v>
      </c>
      <c r="E22" s="36">
        <v>1713</v>
      </c>
      <c r="F22" s="36">
        <v>1606</v>
      </c>
      <c r="G22" s="11">
        <f t="shared" si="2"/>
        <v>5269</v>
      </c>
      <c r="H22" s="6">
        <f t="shared" si="0"/>
        <v>5.7353655111757442E-3</v>
      </c>
      <c r="I22" s="7">
        <f>ROUND(H22*$I$53,2)</f>
        <v>17867.150000000001</v>
      </c>
      <c r="J22" s="29">
        <f t="shared" si="1"/>
        <v>5.7353659708002701E-3</v>
      </c>
    </row>
    <row r="23" spans="1:11" s="10" customFormat="1" ht="12" customHeight="1" x14ac:dyDescent="0.15">
      <c r="A23" s="10">
        <v>1021</v>
      </c>
      <c r="B23" s="32" t="s">
        <v>26</v>
      </c>
      <c r="C23" s="10" t="s">
        <v>110</v>
      </c>
      <c r="D23" s="39">
        <v>8705</v>
      </c>
      <c r="E23" s="39">
        <v>8545</v>
      </c>
      <c r="F23" s="39">
        <v>9172</v>
      </c>
      <c r="G23" s="11">
        <f t="shared" si="2"/>
        <v>26422</v>
      </c>
      <c r="H23" s="18">
        <f>G23/G$53</f>
        <v>2.8760642918254985E-2</v>
      </c>
      <c r="I23" s="19">
        <f>ROUND(H23*$I$53,2)</f>
        <v>89596.85</v>
      </c>
      <c r="J23" s="29">
        <f t="shared" si="1"/>
        <v>2.8760643112130148E-2</v>
      </c>
    </row>
    <row r="24" spans="1:11" s="10" customFormat="1" ht="12" customHeight="1" x14ac:dyDescent="0.15">
      <c r="A24" s="10">
        <v>1022</v>
      </c>
      <c r="B24" s="32" t="s">
        <v>27</v>
      </c>
      <c r="C24" s="10" t="s">
        <v>86</v>
      </c>
      <c r="D24" s="36">
        <v>5076</v>
      </c>
      <c r="E24" s="36">
        <v>4766</v>
      </c>
      <c r="F24" s="36">
        <v>4111</v>
      </c>
      <c r="G24" s="11">
        <f t="shared" si="2"/>
        <v>13953</v>
      </c>
      <c r="H24" s="18">
        <f t="shared" si="0"/>
        <v>1.5187996769298759E-2</v>
      </c>
      <c r="I24" s="19">
        <f>ROUNDUP(H24*$I$53,2)</f>
        <v>47314.55</v>
      </c>
      <c r="J24" s="29">
        <f t="shared" si="1"/>
        <v>1.5187999204894342E-2</v>
      </c>
      <c r="K24" s="37"/>
    </row>
    <row r="25" spans="1:11" s="4" customFormat="1" ht="12" customHeight="1" x14ac:dyDescent="0.15">
      <c r="A25" s="4">
        <v>1023</v>
      </c>
      <c r="B25" s="35" t="s">
        <v>28</v>
      </c>
      <c r="C25" s="4" t="s">
        <v>64</v>
      </c>
      <c r="D25" s="36">
        <v>28526</v>
      </c>
      <c r="E25" s="36">
        <v>27345</v>
      </c>
      <c r="F25" s="36">
        <v>25810</v>
      </c>
      <c r="G25" s="11">
        <f t="shared" si="2"/>
        <v>81681</v>
      </c>
      <c r="H25" s="6">
        <f t="shared" si="0"/>
        <v>8.8910683302020496E-2</v>
      </c>
      <c r="I25" s="7">
        <f>ROUNDDOWN(H25*$I$53,2)</f>
        <v>276979.78999999998</v>
      </c>
      <c r="J25" s="29">
        <f t="shared" si="1"/>
        <v>8.8910680336002371E-2</v>
      </c>
      <c r="K25" s="37"/>
    </row>
    <row r="26" spans="1:11" s="10" customFormat="1" ht="12" customHeight="1" x14ac:dyDescent="0.15">
      <c r="A26" s="10">
        <v>1024</v>
      </c>
      <c r="B26" s="32" t="s">
        <v>29</v>
      </c>
      <c r="C26" s="10" t="s">
        <v>74</v>
      </c>
      <c r="D26" s="39">
        <v>2889</v>
      </c>
      <c r="E26" s="39">
        <v>2484</v>
      </c>
      <c r="F26" s="39">
        <v>2511</v>
      </c>
      <c r="G26" s="40">
        <f>E26+F26+D26</f>
        <v>7884</v>
      </c>
      <c r="H26" s="18">
        <f t="shared" si="0"/>
        <v>8.5818222983696287E-3</v>
      </c>
      <c r="I26" s="19">
        <f>ROUND(H26*$I$53,2)</f>
        <v>26734.6</v>
      </c>
      <c r="J26" s="29">
        <f t="shared" si="1"/>
        <v>8.5818227911534234E-3</v>
      </c>
    </row>
    <row r="27" spans="1:11" s="10" customFormat="1" ht="12" customHeight="1" x14ac:dyDescent="0.15">
      <c r="A27" s="10">
        <v>1025</v>
      </c>
      <c r="B27" s="32" t="s">
        <v>30</v>
      </c>
      <c r="C27" s="10" t="s">
        <v>89</v>
      </c>
      <c r="D27" s="36">
        <v>1279</v>
      </c>
      <c r="E27" s="36">
        <v>1270</v>
      </c>
      <c r="F27" s="36">
        <v>1153</v>
      </c>
      <c r="G27" s="11">
        <f>E27+F27+D27</f>
        <v>3702</v>
      </c>
      <c r="H27" s="18">
        <f t="shared" si="0"/>
        <v>4.0296684612587978E-3</v>
      </c>
      <c r="I27" s="19">
        <f>ROUNDUP(H27*$I$53,2)</f>
        <v>12553.47</v>
      </c>
      <c r="J27" s="29">
        <f t="shared" si="1"/>
        <v>4.0296714727005743E-3</v>
      </c>
    </row>
    <row r="28" spans="1:11" s="4" customFormat="1" ht="12" customHeight="1" x14ac:dyDescent="0.15">
      <c r="A28" s="4">
        <v>1026</v>
      </c>
      <c r="B28" s="32" t="s">
        <v>31</v>
      </c>
      <c r="C28" s="4" t="s">
        <v>61</v>
      </c>
      <c r="D28" s="36">
        <v>36910</v>
      </c>
      <c r="E28" s="36">
        <v>38698</v>
      </c>
      <c r="F28" s="36">
        <v>14025</v>
      </c>
      <c r="G28" s="11">
        <f>E28+F28+D28</f>
        <v>89633</v>
      </c>
      <c r="H28" s="6">
        <f>G28/G$53</f>
        <v>9.7566524361969165E-2</v>
      </c>
      <c r="I28" s="7">
        <f>ROUNDDOWN(H28*$I$53,2)</f>
        <v>303944.98</v>
      </c>
      <c r="J28" s="29">
        <f t="shared" si="1"/>
        <v>9.7566522656806959E-2</v>
      </c>
      <c r="K28" s="37"/>
    </row>
    <row r="29" spans="1:11" s="10" customFormat="1" ht="12" customHeight="1" x14ac:dyDescent="0.15">
      <c r="A29" s="10">
        <v>1027</v>
      </c>
      <c r="B29" s="32" t="s">
        <v>32</v>
      </c>
      <c r="C29" s="10" t="s">
        <v>73</v>
      </c>
      <c r="D29" s="36">
        <v>2227</v>
      </c>
      <c r="E29" s="36">
        <v>2186</v>
      </c>
      <c r="F29" s="36">
        <v>2069</v>
      </c>
      <c r="G29" s="11">
        <f>E29+F29+D29</f>
        <v>6482</v>
      </c>
      <c r="H29" s="18">
        <f t="shared" si="0"/>
        <v>7.055729596401817E-3</v>
      </c>
      <c r="I29" s="19">
        <f>ROUND(H29*$I$53,2)</f>
        <v>21980.42</v>
      </c>
      <c r="J29" s="29">
        <f t="shared" si="1"/>
        <v>7.0557281319011513E-3</v>
      </c>
      <c r="K29" s="37"/>
    </row>
    <row r="30" spans="1:11" s="4" customFormat="1" ht="12" customHeight="1" x14ac:dyDescent="0.15">
      <c r="A30" s="4">
        <v>1028</v>
      </c>
      <c r="B30" s="35" t="s">
        <v>33</v>
      </c>
      <c r="C30" s="4" t="s">
        <v>109</v>
      </c>
      <c r="D30" s="36">
        <v>2730</v>
      </c>
      <c r="E30" s="36">
        <v>2756</v>
      </c>
      <c r="F30" s="36">
        <v>2780</v>
      </c>
      <c r="G30" s="11">
        <f t="shared" ref="G30:G37" si="3">E30+F30+D30</f>
        <v>8266</v>
      </c>
      <c r="H30" s="6">
        <f t="shared" si="0"/>
        <v>8.99763357665187E-3</v>
      </c>
      <c r="I30" s="7">
        <f>ROUNDDOWN(H30*$I$53,2)</f>
        <v>28029.95</v>
      </c>
      <c r="J30" s="29">
        <f t="shared" si="1"/>
        <v>8.9976309256503146E-3</v>
      </c>
      <c r="K30" s="37"/>
    </row>
    <row r="31" spans="1:11" s="4" customFormat="1" ht="12" customHeight="1" x14ac:dyDescent="0.15">
      <c r="A31" s="4">
        <v>1029</v>
      </c>
      <c r="B31" s="32" t="s">
        <v>34</v>
      </c>
      <c r="C31" s="4" t="s">
        <v>97</v>
      </c>
      <c r="D31" s="36">
        <v>2479</v>
      </c>
      <c r="E31" s="36">
        <v>2054</v>
      </c>
      <c r="F31" s="36">
        <v>3662</v>
      </c>
      <c r="G31" s="11">
        <f t="shared" si="3"/>
        <v>8195</v>
      </c>
      <c r="H31" s="6">
        <f t="shared" si="0"/>
        <v>8.9203492814737568E-3</v>
      </c>
      <c r="I31" s="7">
        <f>ROUNDDOWN(H31*$I$53,2)</f>
        <v>27789.19</v>
      </c>
      <c r="J31" s="29">
        <f t="shared" si="1"/>
        <v>8.9203468198399381E-3</v>
      </c>
    </row>
    <row r="32" spans="1:11" s="10" customFormat="1" ht="12" customHeight="1" x14ac:dyDescent="0.15">
      <c r="A32" s="10">
        <v>1030</v>
      </c>
      <c r="B32" s="35" t="s">
        <v>35</v>
      </c>
      <c r="C32" s="10" t="s">
        <v>82</v>
      </c>
      <c r="D32" s="36">
        <v>3235</v>
      </c>
      <c r="E32" s="36">
        <v>3876</v>
      </c>
      <c r="F32" s="36">
        <v>3517</v>
      </c>
      <c r="G32" s="11">
        <f>E32+F32+D32</f>
        <v>10628</v>
      </c>
      <c r="H32" s="18">
        <f t="shared" si="0"/>
        <v>1.1568697030323745E-2</v>
      </c>
      <c r="I32" s="19">
        <f>ROUNDDOWN(H32*$I$53,2)</f>
        <v>36039.480000000003</v>
      </c>
      <c r="J32" s="29">
        <f t="shared" si="1"/>
        <v>1.1568694906425307E-2</v>
      </c>
    </row>
    <row r="33" spans="1:11" s="4" customFormat="1" ht="12" customHeight="1" x14ac:dyDescent="0.15">
      <c r="A33" s="4">
        <v>1031</v>
      </c>
      <c r="B33" s="32" t="s">
        <v>36</v>
      </c>
      <c r="C33" s="4" t="s">
        <v>37</v>
      </c>
      <c r="D33" s="36">
        <v>1171</v>
      </c>
      <c r="E33" s="36">
        <v>1113</v>
      </c>
      <c r="F33" s="36">
        <v>1175</v>
      </c>
      <c r="G33" s="11">
        <f t="shared" si="3"/>
        <v>3459</v>
      </c>
      <c r="H33" s="6">
        <f t="shared" si="0"/>
        <v>3.7651602397337064E-3</v>
      </c>
      <c r="I33" s="7">
        <f>ROUND(H33*$I$53,2)</f>
        <v>11729.45</v>
      </c>
      <c r="J33" s="29">
        <f t="shared" si="1"/>
        <v>3.7651605536531138E-3</v>
      </c>
    </row>
    <row r="34" spans="1:11" s="4" customFormat="1" ht="12" customHeight="1" x14ac:dyDescent="0.15">
      <c r="A34" s="4">
        <v>1032</v>
      </c>
      <c r="B34" s="32" t="s">
        <v>38</v>
      </c>
      <c r="C34" s="4" t="s">
        <v>63</v>
      </c>
      <c r="D34" s="36">
        <v>27909</v>
      </c>
      <c r="E34" s="36">
        <v>29176</v>
      </c>
      <c r="F34" s="36">
        <v>27049</v>
      </c>
      <c r="G34" s="11">
        <f t="shared" si="3"/>
        <v>84134</v>
      </c>
      <c r="H34" s="6">
        <f t="shared" si="0"/>
        <v>9.1580801274864315E-2</v>
      </c>
      <c r="I34" s="7">
        <f>ROUNDUP(H34*$I$53,2)</f>
        <v>285297.91000000003</v>
      </c>
      <c r="J34" s="29">
        <f t="shared" si="1"/>
        <v>9.1580801893667324E-2</v>
      </c>
      <c r="K34" s="37"/>
    </row>
    <row r="35" spans="1:11" s="10" customFormat="1" ht="12" customHeight="1" x14ac:dyDescent="0.15">
      <c r="A35" s="10">
        <v>1033</v>
      </c>
      <c r="B35" s="32" t="s">
        <v>39</v>
      </c>
      <c r="C35" s="10" t="s">
        <v>99</v>
      </c>
      <c r="D35" s="36">
        <v>297</v>
      </c>
      <c r="E35" s="36">
        <v>249</v>
      </c>
      <c r="F35" s="36">
        <v>288</v>
      </c>
      <c r="G35" s="11">
        <f t="shared" si="3"/>
        <v>834</v>
      </c>
      <c r="H35" s="18">
        <f t="shared" si="0"/>
        <v>9.0781834054290585E-4</v>
      </c>
      <c r="I35" s="19">
        <f t="shared" ref="I35:I41" si="4">ROUND(H35*$I$53,2)</f>
        <v>2828.09</v>
      </c>
      <c r="J35" s="29">
        <f t="shared" si="1"/>
        <v>9.0781860276320156E-4</v>
      </c>
    </row>
    <row r="36" spans="1:11" s="10" customFormat="1" ht="12" customHeight="1" x14ac:dyDescent="0.15">
      <c r="A36" s="10">
        <v>1034</v>
      </c>
      <c r="B36" s="32" t="s">
        <v>102</v>
      </c>
      <c r="C36" s="10" t="s">
        <v>76</v>
      </c>
      <c r="D36" s="36">
        <v>2600</v>
      </c>
      <c r="E36" s="36">
        <v>2306</v>
      </c>
      <c r="F36" s="36">
        <v>3506</v>
      </c>
      <c r="G36" s="11">
        <f t="shared" si="3"/>
        <v>8412</v>
      </c>
      <c r="H36" s="18">
        <f t="shared" si="0"/>
        <v>9.1565562118068634E-3</v>
      </c>
      <c r="I36" s="19">
        <f t="shared" si="4"/>
        <v>28525.040000000001</v>
      </c>
      <c r="J36" s="29">
        <f t="shared" si="1"/>
        <v>9.1565551154894065E-3</v>
      </c>
    </row>
    <row r="37" spans="1:11" s="10" customFormat="1" ht="12" customHeight="1" x14ac:dyDescent="0.15">
      <c r="A37" s="10">
        <v>1035</v>
      </c>
      <c r="B37" s="32" t="s">
        <v>40</v>
      </c>
      <c r="C37" s="10" t="s">
        <v>87</v>
      </c>
      <c r="D37" s="36">
        <v>2136</v>
      </c>
      <c r="E37" s="36">
        <v>2417</v>
      </c>
      <c r="F37" s="36">
        <v>3245</v>
      </c>
      <c r="G37" s="11">
        <f t="shared" si="3"/>
        <v>7798</v>
      </c>
      <c r="H37" s="18">
        <f t="shared" si="0"/>
        <v>8.4882103351961394E-3</v>
      </c>
      <c r="I37" s="19">
        <f>ROUNDDOWN(H37*$I$53,2)</f>
        <v>26442.97</v>
      </c>
      <c r="J37" s="29">
        <f t="shared" si="1"/>
        <v>8.4882093845348814E-3</v>
      </c>
      <c r="K37" s="37"/>
    </row>
    <row r="38" spans="1:11" s="4" customFormat="1" ht="12" customHeight="1" x14ac:dyDescent="0.15">
      <c r="A38" s="4">
        <v>1036</v>
      </c>
      <c r="B38" s="32" t="s">
        <v>41</v>
      </c>
      <c r="C38" s="10" t="s">
        <v>42</v>
      </c>
      <c r="D38" s="36">
        <v>1927</v>
      </c>
      <c r="E38" s="36">
        <v>2015</v>
      </c>
      <c r="F38" s="36">
        <v>2030</v>
      </c>
      <c r="G38" s="11">
        <f t="shared" ref="G38:G43" si="5">E38+F38+D38</f>
        <v>5972</v>
      </c>
      <c r="H38" s="6">
        <f t="shared" si="0"/>
        <v>6.5005888845590335E-3</v>
      </c>
      <c r="I38" s="7">
        <f t="shared" si="4"/>
        <v>20251.02</v>
      </c>
      <c r="J38" s="29">
        <f t="shared" si="1"/>
        <v>6.5005896845325463E-3</v>
      </c>
    </row>
    <row r="39" spans="1:11" s="4" customFormat="1" ht="12" customHeight="1" x14ac:dyDescent="0.15">
      <c r="A39" s="4">
        <v>1037</v>
      </c>
      <c r="B39" s="32" t="s">
        <v>43</v>
      </c>
      <c r="C39" s="10" t="s">
        <v>83</v>
      </c>
      <c r="D39" s="36">
        <v>2857</v>
      </c>
      <c r="E39" s="36">
        <v>2757</v>
      </c>
      <c r="F39" s="36">
        <v>2704</v>
      </c>
      <c r="G39" s="11">
        <f t="shared" si="5"/>
        <v>8318</v>
      </c>
      <c r="H39" s="6">
        <f t="shared" si="0"/>
        <v>9.0542361590358403E-3</v>
      </c>
      <c r="I39" s="7">
        <f t="shared" si="4"/>
        <v>28206.29</v>
      </c>
      <c r="J39" s="29">
        <f t="shared" si="1"/>
        <v>9.0542361724463023E-3</v>
      </c>
      <c r="K39" s="38"/>
    </row>
    <row r="40" spans="1:11" s="10" customFormat="1" ht="12" customHeight="1" x14ac:dyDescent="0.15">
      <c r="A40" s="10">
        <v>1038</v>
      </c>
      <c r="B40" s="32" t="s">
        <v>44</v>
      </c>
      <c r="C40" s="10" t="s">
        <v>65</v>
      </c>
      <c r="D40" s="40">
        <v>6951</v>
      </c>
      <c r="E40" s="40">
        <v>7170</v>
      </c>
      <c r="F40" s="40">
        <v>6589</v>
      </c>
      <c r="G40" s="11">
        <v>20710</v>
      </c>
      <c r="H40" s="18">
        <f t="shared" si="0"/>
        <v>2.2543066945615805E-2</v>
      </c>
      <c r="I40" s="19">
        <f t="shared" si="4"/>
        <v>70227.490000000005</v>
      </c>
      <c r="J40" s="29">
        <f t="shared" si="1"/>
        <v>2.2543066821553312E-2</v>
      </c>
      <c r="K40" s="37"/>
    </row>
    <row r="41" spans="1:11" s="4" customFormat="1" ht="12" customHeight="1" x14ac:dyDescent="0.15">
      <c r="A41" s="4">
        <v>1039</v>
      </c>
      <c r="B41" s="32" t="s">
        <v>45</v>
      </c>
      <c r="C41" s="4" t="s">
        <v>68</v>
      </c>
      <c r="D41" s="36"/>
      <c r="E41" s="36"/>
      <c r="F41" s="36"/>
      <c r="G41" s="11">
        <v>13502</v>
      </c>
      <c r="H41" s="6">
        <f t="shared" si="0"/>
        <v>1.4697078218237788E-2</v>
      </c>
      <c r="I41" s="7">
        <f t="shared" si="4"/>
        <v>45785.2</v>
      </c>
      <c r="J41" s="29">
        <f t="shared" si="1"/>
        <v>1.4697076928681099E-2</v>
      </c>
      <c r="K41" s="37"/>
    </row>
    <row r="42" spans="1:11" s="4" customFormat="1" ht="12" customHeight="1" x14ac:dyDescent="0.15">
      <c r="A42" s="4">
        <v>1040</v>
      </c>
      <c r="B42" s="35" t="s">
        <v>46</v>
      </c>
      <c r="C42" s="10" t="s">
        <v>47</v>
      </c>
      <c r="D42" s="36">
        <v>25603</v>
      </c>
      <c r="E42" s="36">
        <v>26224</v>
      </c>
      <c r="F42" s="36">
        <v>25494</v>
      </c>
      <c r="G42" s="11">
        <f t="shared" si="5"/>
        <v>77321</v>
      </c>
      <c r="H42" s="6">
        <f t="shared" si="0"/>
        <v>8.4164774471364542E-2</v>
      </c>
      <c r="I42" s="7">
        <f>ROUNDDOWN(H42*$I$53,2)</f>
        <v>262195.06</v>
      </c>
      <c r="J42" s="29">
        <f t="shared" si="1"/>
        <v>8.4164773051994018E-2</v>
      </c>
      <c r="K42" s="37"/>
    </row>
    <row r="43" spans="1:11" s="10" customFormat="1" ht="12" customHeight="1" x14ac:dyDescent="0.15">
      <c r="A43" s="10">
        <v>1041</v>
      </c>
      <c r="B43" s="32" t="s">
        <v>48</v>
      </c>
      <c r="C43" s="10" t="s">
        <v>93</v>
      </c>
      <c r="D43" s="36">
        <v>360</v>
      </c>
      <c r="E43" s="36">
        <v>303</v>
      </c>
      <c r="F43" s="36">
        <v>267</v>
      </c>
      <c r="G43" s="11">
        <f t="shared" si="5"/>
        <v>930</v>
      </c>
      <c r="H43" s="18">
        <f t="shared" si="0"/>
        <v>1.0123154157133123E-3</v>
      </c>
      <c r="I43" s="19">
        <f>ROUND(H43*$I$53,2)</f>
        <v>3153.62</v>
      </c>
      <c r="J43" s="29">
        <f t="shared" si="1"/>
        <v>1.0123139299124454E-3</v>
      </c>
    </row>
    <row r="44" spans="1:11" s="4" customFormat="1" ht="12" customHeight="1" x14ac:dyDescent="0.15">
      <c r="A44" s="4">
        <v>1042</v>
      </c>
      <c r="B44" s="32" t="s">
        <v>49</v>
      </c>
      <c r="C44" s="4" t="s">
        <v>81</v>
      </c>
      <c r="D44" s="36">
        <v>16980</v>
      </c>
      <c r="E44" s="36">
        <v>16915</v>
      </c>
      <c r="F44" s="36">
        <v>15840</v>
      </c>
      <c r="G44" s="11">
        <f t="shared" ref="G44:G52" si="6">E44+F44+D44</f>
        <v>49735</v>
      </c>
      <c r="H44" s="6">
        <f>G44/G$53</f>
        <v>5.4137104516668373E-2</v>
      </c>
      <c r="I44" s="7">
        <f>ROUNDDOWN(H44*$I$53,2)</f>
        <v>168651.09</v>
      </c>
      <c r="J44" s="29">
        <f t="shared" si="1"/>
        <v>5.4137102029387658E-2</v>
      </c>
      <c r="K44" s="38"/>
    </row>
    <row r="45" spans="1:11" s="4" customFormat="1" ht="12" customHeight="1" x14ac:dyDescent="0.15">
      <c r="A45" s="4">
        <v>1043</v>
      </c>
      <c r="B45" s="32" t="s">
        <v>50</v>
      </c>
      <c r="C45" s="4" t="s">
        <v>84</v>
      </c>
      <c r="D45" s="36">
        <v>6597</v>
      </c>
      <c r="E45" s="36">
        <v>6325</v>
      </c>
      <c r="F45" s="36">
        <v>5868</v>
      </c>
      <c r="G45" s="11">
        <f t="shared" si="6"/>
        <v>18790</v>
      </c>
      <c r="H45" s="6">
        <f t="shared" si="0"/>
        <v>2.0453125442207676E-2</v>
      </c>
      <c r="I45" s="7">
        <f>ROUNDDOWN(H45*$I$53,2)</f>
        <v>63716.78</v>
      </c>
      <c r="J45" s="29">
        <f t="shared" si="1"/>
        <v>2.0453124968501817E-2</v>
      </c>
    </row>
    <row r="46" spans="1:11" s="4" customFormat="1" ht="12" customHeight="1" x14ac:dyDescent="0.15">
      <c r="A46" s="4">
        <v>1044</v>
      </c>
      <c r="B46" s="32" t="s">
        <v>51</v>
      </c>
      <c r="C46" s="25" t="s">
        <v>101</v>
      </c>
      <c r="D46" s="36">
        <v>1756</v>
      </c>
      <c r="E46" s="36">
        <v>1789</v>
      </c>
      <c r="F46" s="36">
        <v>1779</v>
      </c>
      <c r="G46" s="11">
        <f t="shared" si="6"/>
        <v>5324</v>
      </c>
      <c r="H46" s="6">
        <f t="shared" si="0"/>
        <v>5.7952336271587896E-3</v>
      </c>
      <c r="I46" s="7">
        <f>ROUND(H46*$I$53,2)</f>
        <v>18053.650000000001</v>
      </c>
      <c r="J46" s="29">
        <f t="shared" si="1"/>
        <v>5.7952325837494116E-3</v>
      </c>
    </row>
    <row r="47" spans="1:11" s="4" customFormat="1" ht="12" customHeight="1" x14ac:dyDescent="0.15">
      <c r="A47" s="4">
        <v>1045</v>
      </c>
      <c r="B47" s="32" t="s">
        <v>52</v>
      </c>
      <c r="C47" s="4" t="s">
        <v>69</v>
      </c>
      <c r="D47" s="36">
        <v>2100</v>
      </c>
      <c r="E47" s="36">
        <v>2073</v>
      </c>
      <c r="F47" s="36">
        <v>2134</v>
      </c>
      <c r="G47" s="11">
        <f t="shared" si="6"/>
        <v>6307</v>
      </c>
      <c r="H47" s="6">
        <f t="shared" si="0"/>
        <v>6.8652401364557641E-3</v>
      </c>
      <c r="I47" s="7">
        <f>ROUNDUP(H47*$I$53,2)</f>
        <v>21387.01</v>
      </c>
      <c r="J47" s="29">
        <f t="shared" si="1"/>
        <v>6.8652431625169695E-3</v>
      </c>
    </row>
    <row r="48" spans="1:11" s="4" customFormat="1" ht="12" customHeight="1" x14ac:dyDescent="0.15">
      <c r="A48" s="4">
        <v>1046</v>
      </c>
      <c r="B48" s="35" t="s">
        <v>53</v>
      </c>
      <c r="C48" s="4" t="s">
        <v>70</v>
      </c>
      <c r="D48" s="36">
        <v>10471</v>
      </c>
      <c r="E48" s="36">
        <v>10661</v>
      </c>
      <c r="F48" s="36">
        <v>9772</v>
      </c>
      <c r="G48" s="11">
        <f t="shared" si="6"/>
        <v>30904</v>
      </c>
      <c r="H48" s="6">
        <f t="shared" si="0"/>
        <v>3.3639350115273338E-2</v>
      </c>
      <c r="I48" s="7">
        <f>ROUNDDOWN(H48*$I$53,2)</f>
        <v>104795.28</v>
      </c>
      <c r="J48" s="29">
        <f t="shared" si="1"/>
        <v>3.3639348346685742E-2</v>
      </c>
    </row>
    <row r="49" spans="1:11" s="4" customFormat="1" ht="12" customHeight="1" x14ac:dyDescent="0.15">
      <c r="A49" s="4">
        <v>2148</v>
      </c>
      <c r="B49" s="32" t="s">
        <v>54</v>
      </c>
      <c r="C49" s="10" t="s">
        <v>66</v>
      </c>
      <c r="D49" s="40">
        <v>321</v>
      </c>
      <c r="E49" s="40">
        <v>429</v>
      </c>
      <c r="F49" s="40">
        <v>486</v>
      </c>
      <c r="G49" s="11">
        <f t="shared" si="6"/>
        <v>1236</v>
      </c>
      <c r="H49" s="6">
        <f t="shared" si="0"/>
        <v>1.3453998428189827E-3</v>
      </c>
      <c r="I49" s="7">
        <f>ROUND(H49*$I$53,2)</f>
        <v>4191.2700000000004</v>
      </c>
      <c r="J49" s="29">
        <f t="shared" si="1"/>
        <v>1.3454002083396652E-3</v>
      </c>
      <c r="K49" s="38"/>
    </row>
    <row r="50" spans="1:11" s="4" customFormat="1" ht="12" customHeight="1" x14ac:dyDescent="0.15">
      <c r="A50" s="4">
        <v>2342</v>
      </c>
      <c r="B50" s="35" t="s">
        <v>55</v>
      </c>
      <c r="C50" s="4" t="s">
        <v>90</v>
      </c>
      <c r="D50" s="36">
        <v>1090</v>
      </c>
      <c r="E50" s="36">
        <v>1007</v>
      </c>
      <c r="F50" s="36">
        <v>1057</v>
      </c>
      <c r="G50" s="11">
        <f>E50+F50+D50</f>
        <v>3154</v>
      </c>
      <c r="H50" s="6">
        <f t="shared" si="0"/>
        <v>3.4331643238277279E-3</v>
      </c>
      <c r="I50" s="7">
        <f>ROUND(H50*$I$53,2)</f>
        <v>10695.2</v>
      </c>
      <c r="J50" s="29">
        <f t="shared" si="1"/>
        <v>3.4331656772850203E-3</v>
      </c>
    </row>
    <row r="51" spans="1:11" s="10" customFormat="1" ht="12" customHeight="1" x14ac:dyDescent="0.15">
      <c r="A51" s="10">
        <v>2382</v>
      </c>
      <c r="B51" s="32" t="s">
        <v>56</v>
      </c>
      <c r="C51" s="10" t="s">
        <v>103</v>
      </c>
      <c r="D51" s="36">
        <v>593</v>
      </c>
      <c r="E51" s="36">
        <v>695</v>
      </c>
      <c r="F51" s="36">
        <v>618</v>
      </c>
      <c r="G51" s="11">
        <f t="shared" si="6"/>
        <v>1906</v>
      </c>
      <c r="H51" s="18">
        <f t="shared" si="0"/>
        <v>2.0747023466124444E-3</v>
      </c>
      <c r="I51" s="19">
        <f>ROUND(H51*$I$53,2)</f>
        <v>6463.23</v>
      </c>
      <c r="J51" s="29">
        <f t="shared" si="1"/>
        <v>2.0747007442964002E-3</v>
      </c>
      <c r="K51" s="38"/>
    </row>
    <row r="52" spans="1:11" s="4" customFormat="1" ht="12" customHeight="1" x14ac:dyDescent="0.15">
      <c r="A52" s="4">
        <v>2874</v>
      </c>
      <c r="B52" s="32" t="s">
        <v>57</v>
      </c>
      <c r="C52" s="10" t="s">
        <v>78</v>
      </c>
      <c r="D52" s="36">
        <v>2876</v>
      </c>
      <c r="E52" s="36">
        <v>3077</v>
      </c>
      <c r="F52" s="36">
        <v>2484</v>
      </c>
      <c r="G52" s="11">
        <f t="shared" si="6"/>
        <v>8437</v>
      </c>
      <c r="H52" s="6">
        <f t="shared" si="0"/>
        <v>9.1837689917991568E-3</v>
      </c>
      <c r="I52" s="15">
        <f>ROUNDDOWN(H52*$I$53,2)</f>
        <v>28609.81</v>
      </c>
      <c r="J52" s="29">
        <f t="shared" si="1"/>
        <v>9.1837663368282731E-3</v>
      </c>
      <c r="K52" s="38"/>
    </row>
    <row r="53" spans="1:11" s="4" customFormat="1" ht="14.65" customHeight="1" thickBot="1" x14ac:dyDescent="0.25">
      <c r="A53" s="16"/>
      <c r="B53" s="32" t="s">
        <v>3</v>
      </c>
      <c r="D53" s="27"/>
      <c r="E53" s="5"/>
      <c r="F53" s="5"/>
      <c r="G53" s="5">
        <f>SUM(G3:G52)</f>
        <v>918686</v>
      </c>
      <c r="H53" s="6">
        <v>1</v>
      </c>
      <c r="I53" s="34">
        <v>3115258.92</v>
      </c>
    </row>
    <row r="54" spans="1:11" s="4" customFormat="1" ht="12" thickTop="1" x14ac:dyDescent="0.15">
      <c r="A54" s="16"/>
      <c r="B54" s="10"/>
      <c r="D54" s="5"/>
      <c r="E54" s="5"/>
      <c r="F54" s="9"/>
      <c r="G54" s="5"/>
      <c r="H54" s="6"/>
      <c r="I54" s="26">
        <f>SUM(I3:I52)</f>
        <v>3115258.92</v>
      </c>
    </row>
    <row r="55" spans="1:11" ht="12" customHeight="1" x14ac:dyDescent="0.2">
      <c r="D55" s="1"/>
      <c r="E55" s="1"/>
      <c r="F55" s="1"/>
      <c r="G55" s="1"/>
      <c r="H55" s="1"/>
    </row>
    <row r="56" spans="1:11" ht="11.25" customHeight="1" x14ac:dyDescent="0.2">
      <c r="D56" s="1"/>
      <c r="E56" s="1"/>
      <c r="F56" s="1"/>
      <c r="G56" s="1"/>
      <c r="H56" s="1"/>
    </row>
    <row r="57" spans="1:11" ht="11.25" customHeight="1" x14ac:dyDescent="0.2">
      <c r="D57" s="1"/>
      <c r="E57" s="1"/>
      <c r="F57" s="1"/>
      <c r="G57" s="1"/>
      <c r="H57" s="1"/>
    </row>
    <row r="58" spans="1:11" ht="11.25" customHeight="1" x14ac:dyDescent="0.2">
      <c r="D58" s="1"/>
      <c r="E58" s="1"/>
      <c r="F58" s="1"/>
      <c r="G58" s="1"/>
      <c r="H58" s="1"/>
    </row>
    <row r="59" spans="1:11" ht="11.25" customHeight="1" x14ac:dyDescent="0.2">
      <c r="D59" s="1"/>
      <c r="E59" s="1"/>
      <c r="F59" s="1"/>
      <c r="G59" s="1"/>
      <c r="H59" s="1"/>
    </row>
    <row r="60" spans="1:11" ht="11.25" customHeight="1" x14ac:dyDescent="0.2">
      <c r="D60" s="1"/>
      <c r="E60" s="1"/>
      <c r="F60" s="1"/>
      <c r="G60" s="1"/>
      <c r="H60" s="1"/>
    </row>
    <row r="61" spans="1:11" ht="11.25" customHeight="1" x14ac:dyDescent="0.2">
      <c r="D61" s="1"/>
      <c r="E61" s="1"/>
      <c r="F61" s="1"/>
      <c r="G61" s="1"/>
      <c r="H61" s="1"/>
    </row>
    <row r="62" spans="1:11" ht="11.25" customHeight="1" x14ac:dyDescent="0.2">
      <c r="D62" s="1"/>
      <c r="E62" s="1"/>
      <c r="F62" s="1"/>
      <c r="G62" s="1"/>
      <c r="H62" s="1"/>
    </row>
    <row r="63" spans="1:11" ht="11.25" customHeight="1" x14ac:dyDescent="0.2">
      <c r="D63" s="1"/>
      <c r="E63" s="1"/>
      <c r="F63" s="1"/>
      <c r="G63" s="1"/>
      <c r="H63" s="1"/>
    </row>
    <row r="64" spans="1:11" ht="11.25" customHeight="1" x14ac:dyDescent="0.2">
      <c r="D64" s="1"/>
      <c r="E64" s="1"/>
      <c r="F64" s="1"/>
      <c r="G64" s="1"/>
      <c r="H64" s="1"/>
    </row>
    <row r="65" spans="4:8" ht="11.25" customHeight="1" x14ac:dyDescent="0.2">
      <c r="D65" s="1"/>
      <c r="E65" s="1"/>
      <c r="F65" s="1"/>
      <c r="G65" s="1"/>
      <c r="H65" s="1"/>
    </row>
    <row r="66" spans="4:8" ht="11.25" customHeight="1" x14ac:dyDescent="0.2">
      <c r="D66" s="1"/>
      <c r="E66" s="1"/>
      <c r="F66" s="1"/>
      <c r="G66" s="1"/>
      <c r="H66" s="1"/>
    </row>
    <row r="67" spans="4:8" ht="11.25" customHeight="1" x14ac:dyDescent="0.2">
      <c r="D67" s="1"/>
      <c r="E67" s="1"/>
      <c r="F67" s="1"/>
      <c r="G67" s="1"/>
      <c r="H67" s="1"/>
    </row>
    <row r="68" spans="4:8" ht="11.25" customHeight="1" x14ac:dyDescent="0.2">
      <c r="D68" s="1"/>
      <c r="E68" s="1"/>
      <c r="F68" s="1"/>
      <c r="G68" s="1"/>
      <c r="H68" s="1"/>
    </row>
    <row r="69" spans="4:8" ht="11.25" customHeight="1" x14ac:dyDescent="0.2">
      <c r="D69" s="1"/>
      <c r="E69" s="1"/>
      <c r="F69" s="1"/>
      <c r="G69" s="1"/>
      <c r="H69" s="1"/>
    </row>
    <row r="70" spans="4:8" ht="11.25" customHeight="1" x14ac:dyDescent="0.2">
      <c r="D70" s="1"/>
      <c r="E70" s="1"/>
      <c r="F70" s="1"/>
      <c r="G70" s="1"/>
      <c r="H70" s="1"/>
    </row>
    <row r="71" spans="4:8" ht="11.25" customHeight="1" x14ac:dyDescent="0.2">
      <c r="D71" s="1"/>
      <c r="E71" s="1"/>
      <c r="F71" s="1"/>
      <c r="G71" s="1"/>
      <c r="H71" s="1"/>
    </row>
    <row r="72" spans="4:8" ht="11.25" customHeight="1" x14ac:dyDescent="0.2">
      <c r="D72" s="1"/>
      <c r="E72" s="1"/>
      <c r="F72" s="1"/>
      <c r="G72" s="1"/>
      <c r="H72" s="1"/>
    </row>
    <row r="73" spans="4:8" ht="11.25" customHeight="1" x14ac:dyDescent="0.2">
      <c r="D73" s="1"/>
      <c r="E73" s="1"/>
      <c r="F73" s="1"/>
      <c r="G73" s="1"/>
      <c r="H73" s="1"/>
    </row>
  </sheetData>
  <phoneticPr fontId="0" type="noConversion"/>
  <printOptions gridLines="1"/>
  <pageMargins left="0.25" right="0.25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Distribution</vt:lpstr>
    </vt:vector>
  </TitlesOfParts>
  <Company>SCSG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SCBCB</dc:creator>
  <cp:lastModifiedBy>Amy Simpson</cp:lastModifiedBy>
  <cp:lastPrinted>2018-10-31T18:18:57Z</cp:lastPrinted>
  <dcterms:created xsi:type="dcterms:W3CDTF">2003-05-01T16:42:09Z</dcterms:created>
  <dcterms:modified xsi:type="dcterms:W3CDTF">2019-01-22T16:59:12Z</dcterms:modified>
</cp:coreProperties>
</file>