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SAP_Quarterly_Call_Volume\Call_Volume_Distribution_Sheets\2019\1Q 2019\"/>
    </mc:Choice>
  </mc:AlternateContent>
  <xr:revisionPtr revIDLastSave="0" documentId="8_{FDE42F75-BEAC-413E-BF30-53D1C3C795D9}" xr6:coauthVersionLast="36" xr6:coauthVersionMax="36" xr10:uidLastSave="{00000000-0000-0000-0000-000000000000}"/>
  <bookViews>
    <workbookView xWindow="5430" yWindow="690" windowWidth="11325" windowHeight="4665" xr2:uid="{00000000-000D-0000-FFFF-FFFF00000000}"/>
  </bookViews>
  <sheets>
    <sheet name="Distribution" sheetId="1" r:id="rId1"/>
  </sheets>
  <calcPr calcId="191029"/>
</workbook>
</file>

<file path=xl/calcChain.xml><?xml version="1.0" encoding="utf-8"?>
<calcChain xmlns="http://schemas.openxmlformats.org/spreadsheetml/2006/main">
  <c r="G6" i="1" l="1"/>
  <c r="G29" i="1" l="1"/>
  <c r="G52" i="1" l="1"/>
  <c r="G40" i="1" l="1"/>
  <c r="G38" i="1" l="1"/>
  <c r="G41" i="1"/>
  <c r="G49" i="1" l="1"/>
  <c r="G3" i="1" l="1"/>
  <c r="G4" i="1"/>
  <c r="G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7" i="1"/>
  <c r="G39" i="1"/>
  <c r="G42" i="1"/>
  <c r="G43" i="1"/>
  <c r="G44" i="1"/>
  <c r="G45" i="1"/>
  <c r="G46" i="1"/>
  <c r="G47" i="1"/>
  <c r="G48" i="1"/>
  <c r="G50" i="1"/>
  <c r="G51" i="1"/>
  <c r="G53" i="1" l="1"/>
  <c r="H49" i="1" s="1"/>
  <c r="H51" i="1" l="1"/>
  <c r="H34" i="1"/>
  <c r="I34" i="1" s="1"/>
  <c r="H18" i="1"/>
  <c r="H46" i="1"/>
  <c r="H30" i="1"/>
  <c r="H14" i="1"/>
  <c r="H42" i="1"/>
  <c r="I42" i="1" s="1"/>
  <c r="H26" i="1"/>
  <c r="H10" i="1"/>
  <c r="I10" i="1" s="1"/>
  <c r="H38" i="1"/>
  <c r="H22" i="1"/>
  <c r="H5" i="1"/>
  <c r="H50" i="1"/>
  <c r="H45" i="1"/>
  <c r="H41" i="1"/>
  <c r="H37" i="1"/>
  <c r="H33" i="1"/>
  <c r="H29" i="1"/>
  <c r="H25" i="1"/>
  <c r="I25" i="1" s="1"/>
  <c r="H21" i="1"/>
  <c r="H17" i="1"/>
  <c r="H13" i="1"/>
  <c r="H8" i="1"/>
  <c r="H4" i="1"/>
  <c r="H52" i="1"/>
  <c r="H48" i="1"/>
  <c r="I48" i="1" s="1"/>
  <c r="H44" i="1"/>
  <c r="I44" i="1" s="1"/>
  <c r="H40" i="1"/>
  <c r="H36" i="1"/>
  <c r="H32" i="1"/>
  <c r="H28" i="1"/>
  <c r="I28" i="1" s="1"/>
  <c r="H24" i="1"/>
  <c r="H20" i="1"/>
  <c r="H16" i="1"/>
  <c r="H12" i="1"/>
  <c r="I12" i="1" s="1"/>
  <c r="H7" i="1"/>
  <c r="H3" i="1"/>
  <c r="H9" i="1"/>
  <c r="H47" i="1"/>
  <c r="H43" i="1"/>
  <c r="H39" i="1"/>
  <c r="H35" i="1"/>
  <c r="H31" i="1"/>
  <c r="H27" i="1"/>
  <c r="H23" i="1"/>
  <c r="H19" i="1"/>
  <c r="H15" i="1"/>
  <c r="H11" i="1"/>
  <c r="H6" i="1"/>
  <c r="I6" i="1" s="1"/>
  <c r="I50" i="1" l="1"/>
  <c r="I18" i="1"/>
  <c r="I40" i="1"/>
  <c r="I13" i="1"/>
  <c r="I41" i="1"/>
  <c r="I3" i="1"/>
  <c r="I19" i="1"/>
  <c r="I36" i="1"/>
  <c r="I21" i="1"/>
  <c r="I29" i="1"/>
  <c r="I43" i="1"/>
  <c r="I16" i="1"/>
  <c r="I26" i="1"/>
  <c r="I47" i="1"/>
  <c r="I9" i="1"/>
  <c r="I17" i="1"/>
  <c r="I37" i="1"/>
  <c r="I45" i="1"/>
  <c r="I30" i="1"/>
  <c r="I32" i="1"/>
  <c r="I5" i="1"/>
  <c r="I11" i="1"/>
  <c r="I22" i="1"/>
  <c r="I4" i="1"/>
  <c r="I33" i="1"/>
  <c r="I8" i="1"/>
  <c r="I49" i="1"/>
  <c r="I38" i="1"/>
  <c r="I7" i="1"/>
  <c r="I46" i="1"/>
  <c r="I52" i="1"/>
  <c r="I23" i="1"/>
  <c r="I24" i="1"/>
  <c r="I35" i="1"/>
  <c r="I20" i="1"/>
  <c r="I15" i="1"/>
  <c r="I14" i="1"/>
  <c r="I39" i="1"/>
  <c r="I27" i="1"/>
  <c r="I51" i="1"/>
  <c r="I31" i="1"/>
  <c r="I54" i="1" l="1"/>
</calcChain>
</file>

<file path=xl/sharedStrings.xml><?xml version="1.0" encoding="utf-8"?>
<sst xmlns="http://schemas.openxmlformats.org/spreadsheetml/2006/main" count="112" uniqueCount="111">
  <si>
    <t>TRES CCD Code</t>
  </si>
  <si>
    <t>County/City</t>
  </si>
  <si>
    <t>Contact</t>
  </si>
  <si>
    <t>Totals</t>
  </si>
  <si>
    <t>Distribution Amt</t>
  </si>
  <si>
    <t>Abbeville</t>
  </si>
  <si>
    <t>Aiken</t>
  </si>
  <si>
    <t>Allendale</t>
  </si>
  <si>
    <t>Anderson</t>
  </si>
  <si>
    <t>Bamberg</t>
  </si>
  <si>
    <t>Barnwell</t>
  </si>
  <si>
    <t>Beaufort</t>
  </si>
  <si>
    <t>Berkeley</t>
  </si>
  <si>
    <t>Calhoun</t>
  </si>
  <si>
    <t>Elaine Golden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</si>
  <si>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</si>
  <si>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</si>
  <si>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</si>
  <si>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</si>
  <si>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</si>
  <si>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</si>
  <si>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</si>
  <si>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Dorchester</t>
  </si>
  <si>
    <t>Edgefield</t>
  </si>
  <si>
    <t>Fran Forrest</t>
  </si>
  <si>
    <t>Fairfield</t>
  </si>
  <si>
    <t>Florence</t>
  </si>
  <si>
    <t>Georgetown</t>
  </si>
  <si>
    <t>Greenville</t>
  </si>
  <si>
    <t>Greenwood</t>
  </si>
  <si>
    <t>Hampton</t>
  </si>
  <si>
    <t xml:space="preserve">Horry </t>
  </si>
  <si>
    <t>Jasper</t>
  </si>
  <si>
    <t>Kershaw</t>
  </si>
  <si>
    <t>Lancaster</t>
  </si>
  <si>
    <t>Laurens</t>
  </si>
  <si>
    <t>Lee</t>
  </si>
  <si>
    <t>Dwayne Huggins</t>
  </si>
  <si>
    <t>Lexington</t>
  </si>
  <si>
    <t>McCormick</t>
  </si>
  <si>
    <t>Marlboro</t>
  </si>
  <si>
    <t>Newberry</t>
  </si>
  <si>
    <t>Debra Beard</t>
  </si>
  <si>
    <t>Oconee</t>
  </si>
  <si>
    <t>Orangeburg</t>
  </si>
  <si>
    <t>Pickens</t>
  </si>
  <si>
    <t>Richland</t>
  </si>
  <si>
    <t>Saluda</t>
  </si>
  <si>
    <t>Spartanburg</t>
  </si>
  <si>
    <t>Sumter</t>
  </si>
  <si>
    <t>Union</t>
  </si>
  <si>
    <t>Williamsburg</t>
  </si>
  <si>
    <t>York</t>
  </si>
  <si>
    <t>Clemson</t>
  </si>
  <si>
    <t>Goose Creek</t>
  </si>
  <si>
    <t>Hanahan</t>
  </si>
  <si>
    <t>Summerville</t>
  </si>
  <si>
    <t>Sharmel Miller</t>
  </si>
  <si>
    <t>Phyllis Watkins</t>
  </si>
  <si>
    <t>Prop.of  whole</t>
  </si>
  <si>
    <t>Renee Hardwick</t>
  </si>
  <si>
    <t>Donna Thomas</t>
  </si>
  <si>
    <t>Nikki Rodgers</t>
  </si>
  <si>
    <t>Rick Blackwell</t>
  </si>
  <si>
    <t>Earline Robinson</t>
  </si>
  <si>
    <t>PSAP 911 WIRELESS CALL VOL. OPERATIONS DISTRIB.</t>
  </si>
  <si>
    <t>Tasha Todd</t>
  </si>
  <si>
    <t>Vivian Bufkin</t>
  </si>
  <si>
    <t>Ralph Merchant</t>
  </si>
  <si>
    <t>Sonny Mcrae</t>
  </si>
  <si>
    <t>Allan Palmer</t>
  </si>
  <si>
    <t>Russell Wells</t>
  </si>
  <si>
    <t>Kim McCrickard</t>
  </si>
  <si>
    <t>Theresa McKnight</t>
  </si>
  <si>
    <t>Amanda Snipes</t>
  </si>
  <si>
    <t>Dana Tarlton</t>
  </si>
  <si>
    <t>Doug McMurray</t>
  </si>
  <si>
    <t>Amy Fletcher</t>
  </si>
  <si>
    <t>Tavi Hughes</t>
  </si>
  <si>
    <t>Kathy Hatfield</t>
  </si>
  <si>
    <t>Glenda Long/T.L. Staub</t>
  </si>
  <si>
    <t>Steve Akers</t>
  </si>
  <si>
    <t>Brittany Barnwell/Tiffany Bryant</t>
  </si>
  <si>
    <t>Cathy Bozard</t>
  </si>
  <si>
    <t>Jeanne Jones</t>
  </si>
  <si>
    <t>Sandy Purdy</t>
  </si>
  <si>
    <t>Lynnette Beasley/Michelle Moore</t>
  </si>
  <si>
    <t>Josh Morton</t>
  </si>
  <si>
    <t>Curtis Young</t>
  </si>
  <si>
    <t>Thom Barrineau</t>
  </si>
  <si>
    <t>Brandon Peeler</t>
  </si>
  <si>
    <t>Robert Purser/Sandy Cauthen</t>
  </si>
  <si>
    <t>Kay Wilkie</t>
  </si>
  <si>
    <t>Teresa Barnett</t>
  </si>
  <si>
    <t>Linda Mitchell</t>
  </si>
  <si>
    <t>Marion</t>
  </si>
  <si>
    <t>Edwina Bing-Hines</t>
  </si>
  <si>
    <t>Patricia Crawford</t>
  </si>
  <si>
    <t>Mitch Fulmore/Alisha Smith</t>
  </si>
  <si>
    <t xml:space="preserve">Dillon </t>
  </si>
  <si>
    <t>Frank Bishop/Lisa Gonzalez</t>
  </si>
  <si>
    <t>Wendi Lively Mike Flynn</t>
  </si>
  <si>
    <t>Tammy Starnes Travis Tilson</t>
  </si>
  <si>
    <t>Michael Byrd Adam DeMars</t>
  </si>
  <si>
    <t>1ST QTR 2019</t>
  </si>
  <si>
    <t>Jan</t>
  </si>
  <si>
    <t>Feb</t>
  </si>
  <si>
    <t>Mar</t>
  </si>
  <si>
    <t>Jon Ellwood - Michael Fowler</t>
  </si>
  <si>
    <t xml:space="preserve">Fayth Grooms Jason Mosher </t>
  </si>
  <si>
    <t xml:space="preserve">Capt. M. Culbreath  Jimmy Dixon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</si>
</sst>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_(* #,##0_);_(* \(#,##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sz val="10"/>
      <name val="Arial"/>
      <family val="2"/>
    </font>
    <font>
      <sz val="11"/>
      <name val="Tahoma"/>
      <family val="2"/>
    </font>
    <font>
      <sz val="11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9"/>
      <color indexed="23"/>
      <name val="Tahoma"/>
      <family val="2"/>
    </font>
    <font>
      <b/>
      <sz val="10"/>
      <color indexed="56"/>
      <name val="Calibri"/>
      <family val="2"/>
    </font>
    <font>
      <b/>
      <sz val="10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rgb="FF00B050"/>
      <name val="Tahoma"/>
      <family val="2"/>
    </font>
    <font>
      <b/>
      <sz val="9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6" fillId="0" borderId="0"/>
    <xf numFmtId="0" fontId="6" fillId="0" borderId="0"/>
    <xf numFmtId="9" fontId="6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  <xf numFmtId="44" fontId="3" fillId="0" borderId="0" xfId="4" applyFont="1"/>
    <xf numFmtId="0" fontId="5" fillId="0" borderId="0" xfId="0" applyFont="1" applyAlignment="1">
      <alignment wrapText="1"/>
    </xf>
    <xf numFmtId="3" fontId="3" fillId="0" borderId="0" xfId="0" applyNumberFormat="1" applyFont="1" applyBorder="1"/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3" fillId="0" borderId="0" xfId="4" applyFont="1" applyBorder="1"/>
    <xf numFmtId="0" fontId="11" fillId="0" borderId="0" xfId="0" applyFont="1"/>
    <xf numFmtId="164" fontId="3" fillId="0" borderId="0" xfId="0" applyNumberFormat="1" applyFont="1" applyFill="1"/>
    <xf numFmtId="44" fontId="3" fillId="0" borderId="0" xfId="4" applyFont="1" applyFill="1"/>
    <xf numFmtId="0" fontId="4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wrapText="1"/>
    </xf>
    <xf numFmtId="0" fontId="9" fillId="0" borderId="0" xfId="0" applyFont="1"/>
    <xf numFmtId="44" fontId="3" fillId="0" borderId="1" xfId="4" applyFont="1" applyBorder="1"/>
    <xf numFmtId="3" fontId="12" fillId="0" borderId="0" xfId="8" applyNumberFormat="1" applyFont="1" applyBorder="1" applyAlignment="1">
      <alignment horizontal="center"/>
    </xf>
    <xf numFmtId="14" fontId="13" fillId="0" borderId="0" xfId="0" applyNumberFormat="1" applyFont="1" applyAlignment="1">
      <alignment wrapText="1"/>
    </xf>
    <xf numFmtId="0" fontId="5" fillId="0" borderId="0" xfId="0" applyFont="1" applyFill="1" applyAlignment="1"/>
    <xf numFmtId="0" fontId="4" fillId="0" borderId="0" xfId="0" applyFont="1" applyFill="1" applyAlignment="1">
      <alignment horizontal="center" wrapText="1"/>
    </xf>
    <xf numFmtId="0" fontId="4" fillId="0" borderId="0" xfId="0" applyFont="1" applyFill="1"/>
    <xf numFmtId="0" fontId="2" fillId="0" borderId="0" xfId="0" applyFont="1" applyFill="1"/>
    <xf numFmtId="7" fontId="6" fillId="0" borderId="2" xfId="9" applyNumberFormat="1" applyFont="1" applyBorder="1"/>
    <xf numFmtId="0" fontId="17" fillId="0" borderId="0" xfId="0" applyFont="1" applyFill="1"/>
    <xf numFmtId="3" fontId="3" fillId="0" borderId="0" xfId="0" applyNumberFormat="1" applyFont="1" applyFill="1" applyAlignment="1">
      <alignment horizontal="center" vertical="center"/>
    </xf>
    <xf numFmtId="0" fontId="18" fillId="0" borderId="0" xfId="0" applyFont="1" applyFill="1"/>
    <xf numFmtId="0" fontId="18" fillId="0" borderId="0" xfId="0" applyFont="1"/>
    <xf numFmtId="165" fontId="3" fillId="0" borderId="0" xfId="1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/>
    </xf>
  </cellXfs>
  <cellStyles count="11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Currency 4" xfId="7" xr:uid="{00000000-0005-0000-0000-000006000000}"/>
    <cellStyle name="Normal" xfId="0" builtinId="0"/>
    <cellStyle name="Normal 2" xfId="8" xr:uid="{00000000-0005-0000-0000-000008000000}"/>
    <cellStyle name="Normal 3" xfId="9" xr:uid="{00000000-0005-0000-0000-000009000000}"/>
    <cellStyle name="Percent 2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3"/>
  <sheetViews>
    <sheetView tabSelected="1" topLeftCell="A7" zoomScaleNormal="100" workbookViewId="0">
      <selection activeCell="N20" sqref="N20"/>
    </sheetView>
  </sheetViews>
  <sheetFormatPr defaultColWidth="9.28515625" defaultRowHeight="11.25" customHeight="1" x14ac:dyDescent="0.2"/>
  <cols>
    <col min="1" max="1" width="9.5703125" style="1" customWidth="1"/>
    <col min="2" max="2" width="11.5703125" style="31" customWidth="1"/>
    <col min="3" max="3" width="14.42578125" style="1" customWidth="1"/>
    <col min="4" max="4" width="10.140625" style="2" bestFit="1" customWidth="1"/>
    <col min="5" max="6" width="8" style="2" bestFit="1" customWidth="1"/>
    <col min="7" max="7" width="8.85546875" style="2" customWidth="1"/>
    <col min="8" max="8" width="7.5703125" style="3" customWidth="1"/>
    <col min="9" max="9" width="16.7109375" style="1" customWidth="1"/>
    <col min="10" max="16384" width="9.28515625" style="1"/>
  </cols>
  <sheetData>
    <row r="1" spans="1:17" s="12" customFormat="1" ht="27" customHeight="1" x14ac:dyDescent="0.2">
      <c r="A1" s="27" t="s">
        <v>104</v>
      </c>
      <c r="B1" s="28" t="s">
        <v>65</v>
      </c>
      <c r="D1" s="13"/>
      <c r="E1" s="13"/>
      <c r="F1" s="13"/>
      <c r="G1" s="13"/>
      <c r="H1" s="14"/>
      <c r="I1" s="14"/>
    </row>
    <row r="2" spans="1:17" s="8" customFormat="1" ht="21.6" customHeight="1" x14ac:dyDescent="0.2">
      <c r="A2" s="20" t="s">
        <v>0</v>
      </c>
      <c r="B2" s="29" t="s">
        <v>1</v>
      </c>
      <c r="C2" s="21" t="s">
        <v>2</v>
      </c>
      <c r="D2" s="22" t="s">
        <v>105</v>
      </c>
      <c r="E2" s="22" t="s">
        <v>106</v>
      </c>
      <c r="F2" s="22" t="s">
        <v>107</v>
      </c>
      <c r="G2" s="22" t="s">
        <v>3</v>
      </c>
      <c r="H2" s="23" t="s">
        <v>59</v>
      </c>
      <c r="I2" s="19" t="s">
        <v>4</v>
      </c>
    </row>
    <row r="3" spans="1:17" s="4" customFormat="1" ht="12" customHeight="1" x14ac:dyDescent="0.15">
      <c r="A3" s="10">
        <v>1001</v>
      </c>
      <c r="B3" s="30" t="s">
        <v>5</v>
      </c>
      <c r="C3" s="4" t="s">
        <v>57</v>
      </c>
      <c r="D3" s="34">
        <v>1146</v>
      </c>
      <c r="E3" s="34">
        <v>1042</v>
      </c>
      <c r="F3" s="34">
        <v>1139</v>
      </c>
      <c r="G3" s="11">
        <f>E3+F3+D3</f>
        <v>3327</v>
      </c>
      <c r="H3" s="6">
        <f t="shared" ref="H3:H52" si="0">G3/G$53</f>
        <v>4.3290944554540472E-3</v>
      </c>
      <c r="I3" s="7">
        <f>ROUND(H3*$I$53,2)</f>
        <v>13103.71</v>
      </c>
    </row>
    <row r="4" spans="1:17" s="4" customFormat="1" ht="12" customHeight="1" x14ac:dyDescent="0.15">
      <c r="A4" s="4">
        <v>1002</v>
      </c>
      <c r="B4" s="33" t="s">
        <v>6</v>
      </c>
      <c r="C4" s="10" t="s">
        <v>100</v>
      </c>
      <c r="D4" s="34">
        <v>7630</v>
      </c>
      <c r="E4" s="34">
        <v>6754</v>
      </c>
      <c r="F4" s="34">
        <v>8192</v>
      </c>
      <c r="G4" s="11">
        <f>E4+F4+D4</f>
        <v>22576</v>
      </c>
      <c r="H4" s="6">
        <f t="shared" si="0"/>
        <v>2.9375905147679765E-2</v>
      </c>
      <c r="I4" s="7">
        <f>ROUNDDOWN(H4*$I$53,2)</f>
        <v>88917.72</v>
      </c>
      <c r="J4" s="10"/>
      <c r="K4" s="10"/>
      <c r="L4" s="10"/>
    </row>
    <row r="5" spans="1:17" s="4" customFormat="1" ht="12" customHeight="1" x14ac:dyDescent="0.15">
      <c r="A5" s="4">
        <v>1003</v>
      </c>
      <c r="B5" s="30" t="s">
        <v>7</v>
      </c>
      <c r="C5" s="10" t="s">
        <v>96</v>
      </c>
      <c r="D5" s="34">
        <v>464</v>
      </c>
      <c r="E5" s="34">
        <v>430</v>
      </c>
      <c r="F5" s="34">
        <v>482</v>
      </c>
      <c r="G5" s="11">
        <f>E5+F5+D5</f>
        <v>1376</v>
      </c>
      <c r="H5" s="6">
        <f t="shared" si="0"/>
        <v>1.7904520501066334E-3</v>
      </c>
      <c r="I5" s="7">
        <f>ROUND(H5*$I$53,2)</f>
        <v>5419.51</v>
      </c>
    </row>
    <row r="6" spans="1:17" s="10" customFormat="1" ht="12" customHeight="1" x14ac:dyDescent="0.15">
      <c r="A6" s="10">
        <v>1004</v>
      </c>
      <c r="B6" s="30" t="s">
        <v>8</v>
      </c>
      <c r="C6" s="10" t="s">
        <v>85</v>
      </c>
      <c r="D6" s="34">
        <v>9947</v>
      </c>
      <c r="E6" s="34">
        <v>9430</v>
      </c>
      <c r="F6" s="34">
        <v>10615</v>
      </c>
      <c r="G6" s="11">
        <f>E6+F6+D6</f>
        <v>29992</v>
      </c>
      <c r="H6" s="17">
        <f t="shared" si="0"/>
        <v>3.9025608929359121E-2</v>
      </c>
      <c r="I6" s="18">
        <f>ROUNDDOWN(H6*$I$53,2)</f>
        <v>118126.34</v>
      </c>
    </row>
    <row r="7" spans="1:17" s="4" customFormat="1" ht="12" customHeight="1" x14ac:dyDescent="0.15">
      <c r="A7" s="4">
        <v>1005</v>
      </c>
      <c r="B7" s="30" t="s">
        <v>9</v>
      </c>
      <c r="C7" s="4" t="s">
        <v>82</v>
      </c>
      <c r="D7" s="34">
        <v>645</v>
      </c>
      <c r="E7" s="34">
        <v>600</v>
      </c>
      <c r="F7" s="34">
        <v>657</v>
      </c>
      <c r="G7" s="11">
        <f t="shared" ref="G7:G25" si="1">E7+F7+D7</f>
        <v>1902</v>
      </c>
      <c r="H7" s="6">
        <f t="shared" si="0"/>
        <v>2.4748835750747216E-3</v>
      </c>
      <c r="I7" s="7">
        <f>ROUND(H7*$I$53,2)</f>
        <v>7491.21</v>
      </c>
      <c r="J7" s="36"/>
    </row>
    <row r="8" spans="1:17" s="4" customFormat="1" ht="12" customHeight="1" x14ac:dyDescent="0.15">
      <c r="A8" s="4">
        <v>1006</v>
      </c>
      <c r="B8" s="30" t="s">
        <v>10</v>
      </c>
      <c r="C8" s="4" t="s">
        <v>70</v>
      </c>
      <c r="D8" s="34">
        <v>2215</v>
      </c>
      <c r="E8" s="34">
        <v>1667</v>
      </c>
      <c r="F8" s="34">
        <v>1787</v>
      </c>
      <c r="G8" s="11">
        <f t="shared" si="1"/>
        <v>5669</v>
      </c>
      <c r="H8" s="6">
        <f t="shared" si="0"/>
        <v>7.3765063023651925E-3</v>
      </c>
      <c r="I8" s="7">
        <f>ROUNDUP(H8*$I$53,2)</f>
        <v>22327.899999999998</v>
      </c>
    </row>
    <row r="9" spans="1:17" s="4" customFormat="1" ht="12" customHeight="1" x14ac:dyDescent="0.15">
      <c r="A9" s="10">
        <v>1007</v>
      </c>
      <c r="B9" s="33" t="s">
        <v>11</v>
      </c>
      <c r="C9" s="10" t="s">
        <v>88</v>
      </c>
      <c r="D9" s="34">
        <v>11616</v>
      </c>
      <c r="E9" s="34">
        <v>12115</v>
      </c>
      <c r="F9" s="34">
        <v>13630</v>
      </c>
      <c r="G9" s="11">
        <f t="shared" si="1"/>
        <v>37361</v>
      </c>
      <c r="H9" s="17">
        <f t="shared" si="0"/>
        <v>4.86141562820014E-2</v>
      </c>
      <c r="I9" s="18">
        <f>ROUNDUP(H9*$I$53,2)</f>
        <v>147149.86000000002</v>
      </c>
      <c r="J9" s="36"/>
    </row>
    <row r="10" spans="1:17" s="4" customFormat="1" ht="12" customHeight="1" x14ac:dyDescent="0.15">
      <c r="A10" s="4">
        <v>1008</v>
      </c>
      <c r="B10" s="33" t="s">
        <v>12</v>
      </c>
      <c r="C10" s="10" t="s">
        <v>93</v>
      </c>
      <c r="D10" s="34">
        <v>7539</v>
      </c>
      <c r="E10" s="34">
        <v>7243</v>
      </c>
      <c r="F10" s="34">
        <v>8234</v>
      </c>
      <c r="G10" s="11">
        <f t="shared" si="1"/>
        <v>23016</v>
      </c>
      <c r="H10" s="6">
        <f t="shared" si="0"/>
        <v>2.9948433419516189E-2</v>
      </c>
      <c r="I10" s="7">
        <f>ROUNDDOWN(H10*$I$53,2)</f>
        <v>90650.7</v>
      </c>
      <c r="J10" s="10"/>
      <c r="K10" s="10"/>
      <c r="L10" s="10"/>
      <c r="M10" s="10"/>
      <c r="N10" s="10"/>
      <c r="O10" s="10"/>
      <c r="P10" s="10"/>
      <c r="Q10" s="10"/>
    </row>
    <row r="11" spans="1:17" s="4" customFormat="1" ht="12" customHeight="1" x14ac:dyDescent="0.15">
      <c r="A11" s="4">
        <v>1009</v>
      </c>
      <c r="B11" s="30" t="s">
        <v>13</v>
      </c>
      <c r="C11" s="4" t="s">
        <v>14</v>
      </c>
      <c r="D11" s="34">
        <v>882</v>
      </c>
      <c r="E11" s="34">
        <v>810</v>
      </c>
      <c r="F11" s="34">
        <v>1065</v>
      </c>
      <c r="G11" s="11">
        <f t="shared" si="1"/>
        <v>2757</v>
      </c>
      <c r="H11" s="6">
        <f>G11/G$53</f>
        <v>3.5874101033023169E-3</v>
      </c>
      <c r="I11" s="7">
        <f>ROUND(H11*$I$53,2)</f>
        <v>10858.71</v>
      </c>
    </row>
    <row r="12" spans="1:17" s="10" customFormat="1" ht="12" customHeight="1" x14ac:dyDescent="0.15">
      <c r="A12" s="10">
        <v>1010</v>
      </c>
      <c r="B12" s="33" t="s">
        <v>15</v>
      </c>
      <c r="C12" s="10" t="s">
        <v>77</v>
      </c>
      <c r="D12" s="34">
        <v>20230</v>
      </c>
      <c r="E12" s="34">
        <v>19023</v>
      </c>
      <c r="F12" s="34">
        <v>21766</v>
      </c>
      <c r="G12" s="11">
        <f t="shared" si="1"/>
        <v>61019</v>
      </c>
      <c r="H12" s="17">
        <f t="shared" si="0"/>
        <v>7.9397960498151648E-2</v>
      </c>
      <c r="I12" s="18">
        <f>ROUNDDOWN(H12*$I$53,2)</f>
        <v>240329.13</v>
      </c>
      <c r="J12" s="35"/>
    </row>
    <row r="13" spans="1:17" s="4" customFormat="1" ht="12" customHeight="1" x14ac:dyDescent="0.15">
      <c r="A13" s="4">
        <v>1011</v>
      </c>
      <c r="B13" s="30" t="s">
        <v>16</v>
      </c>
      <c r="C13" s="4" t="s">
        <v>90</v>
      </c>
      <c r="D13" s="34">
        <v>3878</v>
      </c>
      <c r="E13" s="34">
        <v>3709</v>
      </c>
      <c r="F13" s="34">
        <v>4121</v>
      </c>
      <c r="G13" s="11">
        <f t="shared" si="1"/>
        <v>11708</v>
      </c>
      <c r="H13" s="6">
        <f t="shared" si="0"/>
        <v>1.5234456833320104E-2</v>
      </c>
      <c r="I13" s="7">
        <f>ROUNDUP(H13*$I$53,2)</f>
        <v>46113.08</v>
      </c>
    </row>
    <row r="14" spans="1:17" s="10" customFormat="1" ht="12" customHeight="1" x14ac:dyDescent="0.15">
      <c r="A14" s="10">
        <v>1012</v>
      </c>
      <c r="B14" s="30" t="s">
        <v>17</v>
      </c>
      <c r="C14" s="10" t="s">
        <v>76</v>
      </c>
      <c r="D14" s="34">
        <v>1925</v>
      </c>
      <c r="E14" s="34">
        <v>1911</v>
      </c>
      <c r="F14" s="34">
        <v>2132</v>
      </c>
      <c r="G14" s="11">
        <f t="shared" si="1"/>
        <v>5968</v>
      </c>
      <c r="H14" s="17">
        <f t="shared" si="0"/>
        <v>7.7655652870903986E-3</v>
      </c>
      <c r="I14" s="18">
        <f>ROUND(H14*$I$53,2)</f>
        <v>23505.54</v>
      </c>
    </row>
    <row r="15" spans="1:17" s="4" customFormat="1" ht="12" customHeight="1" x14ac:dyDescent="0.15">
      <c r="A15" s="4">
        <v>1013</v>
      </c>
      <c r="B15" s="30" t="s">
        <v>18</v>
      </c>
      <c r="C15" s="10" t="s">
        <v>75</v>
      </c>
      <c r="D15" s="34">
        <v>1709</v>
      </c>
      <c r="E15" s="34">
        <v>1776</v>
      </c>
      <c r="F15" s="34">
        <v>1734</v>
      </c>
      <c r="G15" s="11">
        <f t="shared" si="1"/>
        <v>5219</v>
      </c>
      <c r="H15" s="6">
        <f t="shared" si="0"/>
        <v>6.790966024350668E-3</v>
      </c>
      <c r="I15" s="7">
        <f>ROUND(H15*$I$53,2)</f>
        <v>20555.53</v>
      </c>
      <c r="J15" s="36"/>
    </row>
    <row r="16" spans="1:17" s="4" customFormat="1" ht="12" customHeight="1" x14ac:dyDescent="0.15">
      <c r="A16" s="4">
        <v>1014</v>
      </c>
      <c r="B16" s="33" t="s">
        <v>19</v>
      </c>
      <c r="C16" s="4" t="s">
        <v>89</v>
      </c>
      <c r="D16" s="34">
        <v>1825</v>
      </c>
      <c r="E16" s="34">
        <v>1757</v>
      </c>
      <c r="F16" s="34">
        <v>2018</v>
      </c>
      <c r="G16" s="11">
        <f t="shared" si="1"/>
        <v>5600</v>
      </c>
      <c r="H16" s="6">
        <f t="shared" si="0"/>
        <v>7.2867234597362987E-3</v>
      </c>
      <c r="I16" s="7">
        <f>ROUND(H16*$I$53,2)</f>
        <v>22056.13</v>
      </c>
    </row>
    <row r="17" spans="1:10" s="4" customFormat="1" ht="12" customHeight="1" x14ac:dyDescent="0.15">
      <c r="A17" s="4">
        <v>1015</v>
      </c>
      <c r="B17" s="30" t="s">
        <v>20</v>
      </c>
      <c r="C17" s="10" t="s">
        <v>61</v>
      </c>
      <c r="D17" s="34">
        <v>2233</v>
      </c>
      <c r="E17" s="34">
        <v>2133</v>
      </c>
      <c r="F17" s="34">
        <v>2705</v>
      </c>
      <c r="G17" s="11">
        <f t="shared" si="1"/>
        <v>7071</v>
      </c>
      <c r="H17" s="6">
        <f t="shared" si="0"/>
        <v>9.2007895685348867E-3</v>
      </c>
      <c r="I17" s="7">
        <f>ROUND(H17*$I$53,2)</f>
        <v>27849.81</v>
      </c>
      <c r="J17" s="36"/>
    </row>
    <row r="18" spans="1:10" s="4" customFormat="1" ht="12" customHeight="1" x14ac:dyDescent="0.15">
      <c r="A18" s="4">
        <v>1016</v>
      </c>
      <c r="B18" s="30" t="s">
        <v>21</v>
      </c>
      <c r="C18" s="10" t="s">
        <v>86</v>
      </c>
      <c r="D18" s="34">
        <v>3576</v>
      </c>
      <c r="E18" s="34">
        <v>3217</v>
      </c>
      <c r="F18" s="34">
        <v>3760</v>
      </c>
      <c r="G18" s="11">
        <f>E18+F18+D18</f>
        <v>10553</v>
      </c>
      <c r="H18" s="6">
        <f t="shared" si="0"/>
        <v>1.3731570119749494E-2</v>
      </c>
      <c r="I18" s="7">
        <f>ROUNDUP(H18*$I$53,2)</f>
        <v>41564</v>
      </c>
      <c r="J18" s="35"/>
    </row>
    <row r="19" spans="1:10" s="10" customFormat="1" ht="12" customHeight="1" x14ac:dyDescent="0.15">
      <c r="A19" s="10">
        <v>1017</v>
      </c>
      <c r="B19" s="30" t="s">
        <v>99</v>
      </c>
      <c r="C19" s="10" t="s">
        <v>69</v>
      </c>
      <c r="D19" s="34">
        <v>2387</v>
      </c>
      <c r="E19" s="34">
        <v>2246</v>
      </c>
      <c r="F19" s="34">
        <v>2927</v>
      </c>
      <c r="G19" s="11">
        <f t="shared" si="1"/>
        <v>7560</v>
      </c>
      <c r="H19" s="17">
        <f t="shared" si="0"/>
        <v>9.837076670644004E-3</v>
      </c>
      <c r="I19" s="18">
        <f>ROUND(H19*$I$53,2)</f>
        <v>29775.78</v>
      </c>
      <c r="J19" s="35"/>
    </row>
    <row r="20" spans="1:10" s="10" customFormat="1" ht="12" customHeight="1" x14ac:dyDescent="0.15">
      <c r="A20" s="10">
        <v>1018</v>
      </c>
      <c r="B20" s="33" t="s">
        <v>22</v>
      </c>
      <c r="C20" s="10" t="s">
        <v>73</v>
      </c>
      <c r="D20" s="34">
        <v>3984</v>
      </c>
      <c r="E20" s="34">
        <v>3668</v>
      </c>
      <c r="F20" s="34">
        <v>4035</v>
      </c>
      <c r="G20" s="11">
        <f t="shared" si="1"/>
        <v>11687</v>
      </c>
      <c r="H20" s="17">
        <f t="shared" si="0"/>
        <v>1.5207131620346093E-2</v>
      </c>
      <c r="I20" s="18">
        <f>ROUND(H20*$I$53,2)</f>
        <v>46030.36</v>
      </c>
      <c r="J20" s="36"/>
    </row>
    <row r="21" spans="1:10" s="4" customFormat="1" ht="12" customHeight="1" x14ac:dyDescent="0.15">
      <c r="A21" s="4">
        <v>1019</v>
      </c>
      <c r="B21" s="30" t="s">
        <v>23</v>
      </c>
      <c r="C21" s="4" t="s">
        <v>24</v>
      </c>
      <c r="D21" s="34">
        <v>925</v>
      </c>
      <c r="E21" s="34">
        <v>724</v>
      </c>
      <c r="F21" s="34">
        <v>609</v>
      </c>
      <c r="G21" s="11">
        <f t="shared" si="1"/>
        <v>2258</v>
      </c>
      <c r="H21" s="6">
        <f t="shared" si="0"/>
        <v>2.9381109950151005E-3</v>
      </c>
      <c r="I21" s="7">
        <f>ROUND(H21*$I$53,2)</f>
        <v>8893.35</v>
      </c>
      <c r="J21" s="35"/>
    </row>
    <row r="22" spans="1:10" s="4" customFormat="1" ht="12" customHeight="1" x14ac:dyDescent="0.15">
      <c r="A22" s="4">
        <v>1020</v>
      </c>
      <c r="B22" s="33" t="s">
        <v>25</v>
      </c>
      <c r="C22" s="4" t="s">
        <v>58</v>
      </c>
      <c r="D22" s="34">
        <v>1573</v>
      </c>
      <c r="E22" s="34">
        <v>1341</v>
      </c>
      <c r="F22" s="34">
        <v>1682</v>
      </c>
      <c r="G22" s="11">
        <f t="shared" si="1"/>
        <v>4596</v>
      </c>
      <c r="H22" s="6">
        <f t="shared" si="0"/>
        <v>5.9803180394550053E-3</v>
      </c>
      <c r="I22" s="7">
        <f>ROUND(H22*$I$53,2)</f>
        <v>18101.78</v>
      </c>
    </row>
    <row r="23" spans="1:10" s="10" customFormat="1" ht="12" customHeight="1" x14ac:dyDescent="0.15">
      <c r="A23" s="10">
        <v>1021</v>
      </c>
      <c r="B23" s="30" t="s">
        <v>26</v>
      </c>
      <c r="C23" s="10" t="s">
        <v>98</v>
      </c>
      <c r="D23" s="37">
        <v>7731</v>
      </c>
      <c r="E23" s="37">
        <v>7046</v>
      </c>
      <c r="F23" s="37">
        <v>8405</v>
      </c>
      <c r="G23" s="11">
        <f t="shared" si="1"/>
        <v>23182</v>
      </c>
      <c r="H23" s="17">
        <f>G23/G$53</f>
        <v>3.0164432722072657E-2</v>
      </c>
      <c r="I23" s="18">
        <f>ROUND(H23*$I$53,2)</f>
        <v>91304.51</v>
      </c>
    </row>
    <row r="24" spans="1:10" s="10" customFormat="1" ht="12" customHeight="1" x14ac:dyDescent="0.15">
      <c r="A24" s="10">
        <v>1022</v>
      </c>
      <c r="B24" s="30" t="s">
        <v>27</v>
      </c>
      <c r="C24" s="10" t="s">
        <v>80</v>
      </c>
      <c r="D24" s="34">
        <v>3563</v>
      </c>
      <c r="E24" s="34">
        <v>3033</v>
      </c>
      <c r="F24" s="34">
        <v>3580</v>
      </c>
      <c r="G24" s="11">
        <f t="shared" si="1"/>
        <v>10176</v>
      </c>
      <c r="H24" s="17">
        <f t="shared" si="0"/>
        <v>1.3241017486835103E-2</v>
      </c>
      <c r="I24" s="18">
        <f>ROUNDUP(H24*$I$53,2)</f>
        <v>40079.15</v>
      </c>
      <c r="J24" s="35"/>
    </row>
    <row r="25" spans="1:10" s="4" customFormat="1" ht="12" customHeight="1" x14ac:dyDescent="0.15">
      <c r="A25" s="4">
        <v>1023</v>
      </c>
      <c r="B25" s="33" t="s">
        <v>28</v>
      </c>
      <c r="C25" s="4" t="s">
        <v>63</v>
      </c>
      <c r="D25" s="34">
        <v>24429</v>
      </c>
      <c r="E25" s="34">
        <v>22630</v>
      </c>
      <c r="F25" s="34">
        <v>25856</v>
      </c>
      <c r="G25" s="11">
        <f t="shared" si="1"/>
        <v>72915</v>
      </c>
      <c r="H25" s="6">
        <f t="shared" si="0"/>
        <v>9.4877043047620041E-2</v>
      </c>
      <c r="I25" s="7">
        <f>ROUNDUP(H25*$I$53,2)</f>
        <v>287182.67</v>
      </c>
      <c r="J25" s="35"/>
    </row>
    <row r="26" spans="1:10" s="10" customFormat="1" ht="12" customHeight="1" x14ac:dyDescent="0.15">
      <c r="A26" s="10">
        <v>1024</v>
      </c>
      <c r="B26" s="30" t="s">
        <v>29</v>
      </c>
      <c r="C26" s="10" t="s">
        <v>72</v>
      </c>
      <c r="D26" s="37">
        <v>2095</v>
      </c>
      <c r="E26" s="37">
        <v>1962</v>
      </c>
      <c r="F26" s="37">
        <v>2647</v>
      </c>
      <c r="G26" s="38">
        <f>E26+F26+D26</f>
        <v>6704</v>
      </c>
      <c r="H26" s="17">
        <f t="shared" si="0"/>
        <v>8.7232489417985969E-3</v>
      </c>
      <c r="I26" s="18">
        <f>ROUND(H26*$I$53,2)</f>
        <v>26404.34</v>
      </c>
    </row>
    <row r="27" spans="1:10" s="10" customFormat="1" ht="12" customHeight="1" x14ac:dyDescent="0.15">
      <c r="A27" s="10">
        <v>1025</v>
      </c>
      <c r="B27" s="30" t="s">
        <v>30</v>
      </c>
      <c r="C27" s="10" t="s">
        <v>83</v>
      </c>
      <c r="D27" s="34">
        <v>1265</v>
      </c>
      <c r="E27" s="34">
        <v>1113</v>
      </c>
      <c r="F27" s="34">
        <v>1370</v>
      </c>
      <c r="G27" s="11">
        <f>E27+F27+D27</f>
        <v>3748</v>
      </c>
      <c r="H27" s="17">
        <f t="shared" si="0"/>
        <v>4.87689991555208E-3</v>
      </c>
      <c r="I27" s="18">
        <f>ROUNDUP(H27*$I$53,2)</f>
        <v>14761.86</v>
      </c>
      <c r="J27" s="35"/>
    </row>
    <row r="28" spans="1:10" s="4" customFormat="1" ht="12" customHeight="1" x14ac:dyDescent="0.15">
      <c r="A28" s="4">
        <v>1026</v>
      </c>
      <c r="B28" s="30" t="s">
        <v>31</v>
      </c>
      <c r="C28" s="4" t="s">
        <v>60</v>
      </c>
      <c r="D28" s="34">
        <v>11881</v>
      </c>
      <c r="E28" s="34">
        <v>11596</v>
      </c>
      <c r="F28" s="34">
        <v>16903</v>
      </c>
      <c r="G28" s="11">
        <f>E28+F28+D28</f>
        <v>40380</v>
      </c>
      <c r="H28" s="6">
        <f>G28/G$53</f>
        <v>5.2542480947169956E-2</v>
      </c>
      <c r="I28" s="7">
        <f>ROUNDUP(H28*$I$53,2)</f>
        <v>159040.48000000001</v>
      </c>
      <c r="J28" s="35"/>
    </row>
    <row r="29" spans="1:10" s="10" customFormat="1" ht="12" customHeight="1" x14ac:dyDescent="0.15">
      <c r="A29" s="10">
        <v>1027</v>
      </c>
      <c r="B29" s="30" t="s">
        <v>32</v>
      </c>
      <c r="C29" s="10" t="s">
        <v>71</v>
      </c>
      <c r="D29" s="34">
        <v>1871</v>
      </c>
      <c r="E29" s="34">
        <v>1925</v>
      </c>
      <c r="F29" s="34">
        <v>2343</v>
      </c>
      <c r="G29" s="11">
        <f>E29+F29+D29</f>
        <v>6139</v>
      </c>
      <c r="H29" s="17">
        <f t="shared" si="0"/>
        <v>7.9880705927359175E-3</v>
      </c>
      <c r="I29" s="18">
        <f>ROUND(H29*$I$53,2)</f>
        <v>24179.040000000001</v>
      </c>
      <c r="J29" s="35"/>
    </row>
    <row r="30" spans="1:10" s="4" customFormat="1" ht="12" customHeight="1" x14ac:dyDescent="0.15">
      <c r="A30" s="4">
        <v>1028</v>
      </c>
      <c r="B30" s="33" t="s">
        <v>33</v>
      </c>
      <c r="C30" s="4" t="s">
        <v>97</v>
      </c>
      <c r="D30" s="34">
        <v>2739</v>
      </c>
      <c r="E30" s="34">
        <v>2179</v>
      </c>
      <c r="F30" s="34">
        <v>2677</v>
      </c>
      <c r="G30" s="11">
        <f t="shared" ref="G30:G37" si="2">E30+F30+D30</f>
        <v>7595</v>
      </c>
      <c r="H30" s="6">
        <f t="shared" si="0"/>
        <v>9.8826186922673556E-3</v>
      </c>
      <c r="I30" s="7">
        <f>ROUNDDOWN(H30*$I$53,2)</f>
        <v>29913.63</v>
      </c>
      <c r="J30" s="35"/>
    </row>
    <row r="31" spans="1:10" s="4" customFormat="1" ht="12" customHeight="1" x14ac:dyDescent="0.15">
      <c r="A31" s="4">
        <v>1029</v>
      </c>
      <c r="B31" s="30" t="s">
        <v>34</v>
      </c>
      <c r="C31" s="4" t="s">
        <v>91</v>
      </c>
      <c r="D31" s="34">
        <v>3350</v>
      </c>
      <c r="E31" s="34">
        <v>2926</v>
      </c>
      <c r="F31" s="34">
        <v>3351</v>
      </c>
      <c r="G31" s="11">
        <f t="shared" si="2"/>
        <v>9627</v>
      </c>
      <c r="H31" s="6">
        <f t="shared" si="0"/>
        <v>1.2526658347657383E-2</v>
      </c>
      <c r="I31" s="7">
        <f>ROUNDDOWN(H31*$I$53,2)</f>
        <v>37916.85</v>
      </c>
    </row>
    <row r="32" spans="1:10" s="10" customFormat="1" ht="12" customHeight="1" x14ac:dyDescent="0.15">
      <c r="A32" s="10">
        <v>1030</v>
      </c>
      <c r="B32" s="33" t="s">
        <v>35</v>
      </c>
      <c r="C32" s="10" t="s">
        <v>78</v>
      </c>
      <c r="D32" s="34">
        <v>3696</v>
      </c>
      <c r="E32" s="34">
        <v>3028</v>
      </c>
      <c r="F32" s="34">
        <v>3832</v>
      </c>
      <c r="G32" s="11">
        <f>E32+F32+D32</f>
        <v>10556</v>
      </c>
      <c r="H32" s="17">
        <f t="shared" si="0"/>
        <v>1.3735473721602923E-2</v>
      </c>
      <c r="I32" s="18">
        <f>ROUNDDOWN(H32*$I$53,2)</f>
        <v>41575.81</v>
      </c>
    </row>
    <row r="33" spans="1:10" s="4" customFormat="1" ht="12" customHeight="1" x14ac:dyDescent="0.15">
      <c r="A33" s="4">
        <v>1031</v>
      </c>
      <c r="B33" s="30" t="s">
        <v>36</v>
      </c>
      <c r="C33" s="4" t="s">
        <v>37</v>
      </c>
      <c r="D33" s="34">
        <v>847</v>
      </c>
      <c r="E33" s="34">
        <v>867</v>
      </c>
      <c r="F33" s="34">
        <v>856</v>
      </c>
      <c r="G33" s="11">
        <f t="shared" si="2"/>
        <v>2570</v>
      </c>
      <c r="H33" s="6">
        <f t="shared" si="0"/>
        <v>3.344085587771837E-3</v>
      </c>
      <c r="I33" s="7">
        <f>ROUND(H33*$I$53,2)</f>
        <v>10122.19</v>
      </c>
      <c r="J33" s="36"/>
    </row>
    <row r="34" spans="1:10" s="4" customFormat="1" ht="12" customHeight="1" x14ac:dyDescent="0.15">
      <c r="A34" s="4">
        <v>1032</v>
      </c>
      <c r="B34" s="30" t="s">
        <v>38</v>
      </c>
      <c r="C34" s="4" t="s">
        <v>62</v>
      </c>
      <c r="D34" s="34">
        <v>25286</v>
      </c>
      <c r="E34" s="34">
        <v>23875</v>
      </c>
      <c r="F34" s="34">
        <v>27996</v>
      </c>
      <c r="G34" s="11">
        <f t="shared" si="2"/>
        <v>77157</v>
      </c>
      <c r="H34" s="6">
        <f t="shared" si="0"/>
        <v>0.10039673606837028</v>
      </c>
      <c r="I34" s="7">
        <f>ROUNDDOWN(H34*$I$53,2)</f>
        <v>303890.18</v>
      </c>
      <c r="J34" s="35"/>
    </row>
    <row r="35" spans="1:10" s="10" customFormat="1" ht="12" customHeight="1" x14ac:dyDescent="0.15">
      <c r="A35" s="10">
        <v>1033</v>
      </c>
      <c r="B35" s="30" t="s">
        <v>39</v>
      </c>
      <c r="C35" s="10" t="s">
        <v>92</v>
      </c>
      <c r="D35" s="34">
        <v>172</v>
      </c>
      <c r="E35" s="34">
        <v>198</v>
      </c>
      <c r="F35" s="34">
        <v>186</v>
      </c>
      <c r="G35" s="11">
        <f t="shared" si="2"/>
        <v>556</v>
      </c>
      <c r="H35" s="17">
        <f t="shared" si="0"/>
        <v>7.2346754350238968E-4</v>
      </c>
      <c r="I35" s="18">
        <f t="shared" ref="I35:I41" si="3">ROUND(H35*$I$53,2)</f>
        <v>2189.86</v>
      </c>
    </row>
    <row r="36" spans="1:10" s="10" customFormat="1" ht="12" customHeight="1" x14ac:dyDescent="0.15">
      <c r="A36" s="10">
        <v>1034</v>
      </c>
      <c r="B36" s="30" t="s">
        <v>95</v>
      </c>
      <c r="C36" s="10" t="s">
        <v>74</v>
      </c>
      <c r="D36" s="34">
        <v>1466</v>
      </c>
      <c r="E36" s="34">
        <v>1651</v>
      </c>
      <c r="F36" s="34">
        <v>2074</v>
      </c>
      <c r="G36" s="11">
        <f t="shared" si="2"/>
        <v>5191</v>
      </c>
      <c r="H36" s="17">
        <f t="shared" si="0"/>
        <v>6.7545324070519865E-3</v>
      </c>
      <c r="I36" s="18">
        <f t="shared" si="3"/>
        <v>20445.25</v>
      </c>
      <c r="J36" s="35"/>
    </row>
    <row r="37" spans="1:10" s="10" customFormat="1" ht="12" customHeight="1" x14ac:dyDescent="0.15">
      <c r="A37" s="10">
        <v>1035</v>
      </c>
      <c r="B37" s="30" t="s">
        <v>40</v>
      </c>
      <c r="C37" s="10" t="s">
        <v>81</v>
      </c>
      <c r="D37" s="34">
        <v>1732</v>
      </c>
      <c r="E37" s="34">
        <v>1685</v>
      </c>
      <c r="F37" s="34">
        <v>1890</v>
      </c>
      <c r="G37" s="11">
        <f t="shared" si="2"/>
        <v>5307</v>
      </c>
      <c r="H37" s="17">
        <f t="shared" si="0"/>
        <v>6.9054716787179532E-3</v>
      </c>
      <c r="I37" s="18">
        <f>ROUNDDOWN(H37*$I$53,2)</f>
        <v>20902.12</v>
      </c>
      <c r="J37" s="35"/>
    </row>
    <row r="38" spans="1:10" s="4" customFormat="1" ht="12" customHeight="1" x14ac:dyDescent="0.15">
      <c r="A38" s="4">
        <v>1036</v>
      </c>
      <c r="B38" s="30" t="s">
        <v>41</v>
      </c>
      <c r="C38" s="10" t="s">
        <v>42</v>
      </c>
      <c r="D38" s="34">
        <v>1655</v>
      </c>
      <c r="E38" s="34">
        <v>1590</v>
      </c>
      <c r="F38" s="34">
        <v>1895</v>
      </c>
      <c r="G38" s="11">
        <f t="shared" ref="G38:G43" si="4">E38+F38+D38</f>
        <v>5140</v>
      </c>
      <c r="H38" s="6">
        <f t="shared" si="0"/>
        <v>6.6881711755436739E-3</v>
      </c>
      <c r="I38" s="7">
        <f t="shared" si="3"/>
        <v>20244.38</v>
      </c>
    </row>
    <row r="39" spans="1:10" s="4" customFormat="1" ht="12" customHeight="1" x14ac:dyDescent="0.15">
      <c r="A39" s="4">
        <v>1037</v>
      </c>
      <c r="B39" s="30" t="s">
        <v>43</v>
      </c>
      <c r="C39" s="10" t="s">
        <v>102</v>
      </c>
      <c r="D39" s="34">
        <v>2284</v>
      </c>
      <c r="E39" s="34">
        <v>2146</v>
      </c>
      <c r="F39" s="34">
        <v>2613</v>
      </c>
      <c r="G39" s="11">
        <f t="shared" si="4"/>
        <v>7043</v>
      </c>
      <c r="H39" s="6">
        <f t="shared" si="0"/>
        <v>9.1643559512362052E-3</v>
      </c>
      <c r="I39" s="7">
        <f t="shared" si="3"/>
        <v>27739.53</v>
      </c>
      <c r="J39" s="36"/>
    </row>
    <row r="40" spans="1:10" s="10" customFormat="1" ht="12" customHeight="1" x14ac:dyDescent="0.15">
      <c r="A40" s="10">
        <v>1038</v>
      </c>
      <c r="B40" s="30" t="s">
        <v>44</v>
      </c>
      <c r="C40" s="10" t="s">
        <v>64</v>
      </c>
      <c r="D40" s="38">
        <v>5809</v>
      </c>
      <c r="E40" s="38">
        <v>5581</v>
      </c>
      <c r="F40" s="38">
        <v>6579</v>
      </c>
      <c r="G40" s="11">
        <f t="shared" ref="G40:G41" si="5">E40+F40+D40</f>
        <v>17969</v>
      </c>
      <c r="H40" s="17">
        <f t="shared" si="0"/>
        <v>2.3381273901428849E-2</v>
      </c>
      <c r="I40" s="18">
        <f t="shared" si="3"/>
        <v>70772.62</v>
      </c>
      <c r="J40" s="35"/>
    </row>
    <row r="41" spans="1:10" s="4" customFormat="1" ht="12" customHeight="1" x14ac:dyDescent="0.15">
      <c r="A41" s="4">
        <v>1039</v>
      </c>
      <c r="B41" s="30" t="s">
        <v>45</v>
      </c>
      <c r="C41" s="4" t="s">
        <v>66</v>
      </c>
      <c r="D41" s="34">
        <v>3884</v>
      </c>
      <c r="E41" s="34">
        <v>3751</v>
      </c>
      <c r="F41" s="34">
        <v>4271</v>
      </c>
      <c r="G41" s="11">
        <f t="shared" si="5"/>
        <v>11906</v>
      </c>
      <c r="H41" s="6">
        <f t="shared" si="0"/>
        <v>1.5492094555646495E-2</v>
      </c>
      <c r="I41" s="7">
        <f t="shared" si="3"/>
        <v>46892.91</v>
      </c>
      <c r="J41" s="35"/>
    </row>
    <row r="42" spans="1:10" s="4" customFormat="1" ht="12" customHeight="1" x14ac:dyDescent="0.15">
      <c r="A42" s="4">
        <v>1040</v>
      </c>
      <c r="B42" s="33" t="s">
        <v>46</v>
      </c>
      <c r="C42" s="10" t="s">
        <v>103</v>
      </c>
      <c r="D42" s="34">
        <v>23593</v>
      </c>
      <c r="E42" s="34">
        <v>22218</v>
      </c>
      <c r="F42" s="34">
        <v>25943</v>
      </c>
      <c r="G42" s="11">
        <f t="shared" si="4"/>
        <v>71754</v>
      </c>
      <c r="H42" s="6">
        <f t="shared" si="0"/>
        <v>9.3366349130342571E-2</v>
      </c>
      <c r="I42" s="7">
        <f>ROUNDDOWN(H42*$I$53,2)</f>
        <v>282609.95</v>
      </c>
      <c r="J42" s="35"/>
    </row>
    <row r="43" spans="1:10" s="10" customFormat="1" ht="12" customHeight="1" x14ac:dyDescent="0.15">
      <c r="A43" s="10">
        <v>1041</v>
      </c>
      <c r="B43" s="30" t="s">
        <v>47</v>
      </c>
      <c r="C43" s="10" t="s">
        <v>87</v>
      </c>
      <c r="D43" s="34">
        <v>303</v>
      </c>
      <c r="E43" s="34">
        <v>240</v>
      </c>
      <c r="F43" s="34">
        <v>316</v>
      </c>
      <c r="G43" s="11">
        <f t="shared" si="4"/>
        <v>859</v>
      </c>
      <c r="H43" s="17">
        <f t="shared" si="0"/>
        <v>1.1177313306988358E-3</v>
      </c>
      <c r="I43" s="18">
        <f>ROUND(H43*$I$53,2)</f>
        <v>3383.25</v>
      </c>
      <c r="J43" s="35"/>
    </row>
    <row r="44" spans="1:10" s="4" customFormat="1" ht="12" customHeight="1" x14ac:dyDescent="0.15">
      <c r="A44" s="4">
        <v>1042</v>
      </c>
      <c r="B44" s="30" t="s">
        <v>48</v>
      </c>
      <c r="C44" s="4" t="s">
        <v>101</v>
      </c>
      <c r="D44" s="34">
        <v>14972</v>
      </c>
      <c r="E44" s="34">
        <v>14110</v>
      </c>
      <c r="F44" s="34">
        <v>15650</v>
      </c>
      <c r="G44" s="11">
        <f t="shared" ref="G44:G52" si="6">E44+F44+D44</f>
        <v>44732</v>
      </c>
      <c r="H44" s="6">
        <f>G44/G$53</f>
        <v>5.8205306035879305E-2</v>
      </c>
      <c r="I44" s="7">
        <f>ROUNDDOWN(H44*$I$53,2)</f>
        <v>176181.23</v>
      </c>
      <c r="J44" s="36"/>
    </row>
    <row r="45" spans="1:10" s="4" customFormat="1" ht="12" customHeight="1" x14ac:dyDescent="0.15">
      <c r="A45" s="4">
        <v>1043</v>
      </c>
      <c r="B45" s="30" t="s">
        <v>49</v>
      </c>
      <c r="C45" s="4" t="s">
        <v>79</v>
      </c>
      <c r="D45" s="34">
        <v>5446</v>
      </c>
      <c r="E45" s="34">
        <v>5027</v>
      </c>
      <c r="F45" s="34">
        <v>5457</v>
      </c>
      <c r="G45" s="11">
        <f t="shared" si="6"/>
        <v>15930</v>
      </c>
      <c r="H45" s="6">
        <f t="shared" si="0"/>
        <v>2.072812584171415E-2</v>
      </c>
      <c r="I45" s="7">
        <f>ROUNDDOWN(H45*$I$53,2)</f>
        <v>62741.82</v>
      </c>
    </row>
    <row r="46" spans="1:10" s="4" customFormat="1" ht="12" customHeight="1" x14ac:dyDescent="0.15">
      <c r="A46" s="4">
        <v>1044</v>
      </c>
      <c r="B46" s="30" t="s">
        <v>50</v>
      </c>
      <c r="C46" s="24" t="s">
        <v>94</v>
      </c>
      <c r="D46" s="34">
        <v>1450</v>
      </c>
      <c r="E46" s="34">
        <v>1559</v>
      </c>
      <c r="F46" s="34">
        <v>1625</v>
      </c>
      <c r="G46" s="11">
        <f t="shared" si="6"/>
        <v>4634</v>
      </c>
      <c r="H46" s="6">
        <f t="shared" si="0"/>
        <v>6.0297636629317872E-3</v>
      </c>
      <c r="I46" s="7">
        <f>ROUND(H46*$I$53,2)</f>
        <v>18251.45</v>
      </c>
    </row>
    <row r="47" spans="1:10" s="4" customFormat="1" ht="12" customHeight="1" x14ac:dyDescent="0.15">
      <c r="A47" s="4">
        <v>1045</v>
      </c>
      <c r="B47" s="30" t="s">
        <v>51</v>
      </c>
      <c r="C47" s="4" t="s">
        <v>67</v>
      </c>
      <c r="D47" s="34">
        <v>1966</v>
      </c>
      <c r="E47" s="34">
        <v>1656</v>
      </c>
      <c r="F47" s="34">
        <v>1968</v>
      </c>
      <c r="G47" s="11">
        <f t="shared" si="6"/>
        <v>5590</v>
      </c>
      <c r="H47" s="6">
        <f t="shared" si="0"/>
        <v>7.2737114535581984E-3</v>
      </c>
      <c r="I47" s="7">
        <f>ROUNDUP(H47*$I$53,2)</f>
        <v>22016.75</v>
      </c>
      <c r="J47" s="36"/>
    </row>
    <row r="48" spans="1:10" s="4" customFormat="1" ht="12" customHeight="1" x14ac:dyDescent="0.15">
      <c r="A48" s="4">
        <v>1046</v>
      </c>
      <c r="B48" s="33" t="s">
        <v>52</v>
      </c>
      <c r="C48" s="4" t="s">
        <v>68</v>
      </c>
      <c r="D48" s="34">
        <v>8622</v>
      </c>
      <c r="E48" s="34">
        <v>7498</v>
      </c>
      <c r="F48" s="34">
        <v>9248</v>
      </c>
      <c r="G48" s="11">
        <f t="shared" si="6"/>
        <v>25368</v>
      </c>
      <c r="H48" s="6">
        <f t="shared" si="0"/>
        <v>3.3008857272605434E-2</v>
      </c>
      <c r="I48" s="7">
        <f>ROUNDUP(H48*$I$53,2)</f>
        <v>99914.29</v>
      </c>
      <c r="J48" s="36"/>
    </row>
    <row r="49" spans="1:10" s="4" customFormat="1" ht="12" customHeight="1" x14ac:dyDescent="0.15">
      <c r="A49" s="4">
        <v>2148</v>
      </c>
      <c r="B49" s="30" t="s">
        <v>53</v>
      </c>
      <c r="C49" s="10" t="s">
        <v>110</v>
      </c>
      <c r="D49" s="38">
        <v>467</v>
      </c>
      <c r="E49" s="38">
        <v>386</v>
      </c>
      <c r="F49" s="38">
        <v>451</v>
      </c>
      <c r="G49" s="11">
        <f t="shared" si="6"/>
        <v>1304</v>
      </c>
      <c r="H49" s="6">
        <f t="shared" si="0"/>
        <v>1.6967656056243096E-3</v>
      </c>
      <c r="I49" s="7">
        <f>ROUND(H49*$I$53,2)</f>
        <v>5135.93</v>
      </c>
      <c r="J49" s="36"/>
    </row>
    <row r="50" spans="1:10" s="4" customFormat="1" ht="12" customHeight="1" x14ac:dyDescent="0.15">
      <c r="A50" s="4">
        <v>2342</v>
      </c>
      <c r="B50" s="33" t="s">
        <v>54</v>
      </c>
      <c r="C50" s="4" t="s">
        <v>84</v>
      </c>
      <c r="D50" s="34">
        <v>1019</v>
      </c>
      <c r="E50" s="34">
        <v>999</v>
      </c>
      <c r="F50" s="34">
        <v>1102</v>
      </c>
      <c r="G50" s="11">
        <f>E50+F50+D50</f>
        <v>3120</v>
      </c>
      <c r="H50" s="6">
        <f t="shared" si="0"/>
        <v>4.0597459275673667E-3</v>
      </c>
      <c r="I50" s="7">
        <f>ROUND(H50*$I$53,2)</f>
        <v>12288.42</v>
      </c>
    </row>
    <row r="51" spans="1:10" s="10" customFormat="1" ht="12" customHeight="1" x14ac:dyDescent="0.15">
      <c r="A51" s="10">
        <v>2382</v>
      </c>
      <c r="B51" s="30" t="s">
        <v>55</v>
      </c>
      <c r="C51" s="10" t="s">
        <v>108</v>
      </c>
      <c r="D51" s="34">
        <v>552</v>
      </c>
      <c r="E51" s="34">
        <v>514</v>
      </c>
      <c r="F51" s="34">
        <v>561</v>
      </c>
      <c r="G51" s="11">
        <f t="shared" si="6"/>
        <v>1627</v>
      </c>
      <c r="H51" s="17">
        <f t="shared" si="0"/>
        <v>2.1170534051769569E-3</v>
      </c>
      <c r="I51" s="18">
        <f>ROUND(H51*$I$53,2)</f>
        <v>6408.09</v>
      </c>
      <c r="J51" s="36"/>
    </row>
    <row r="52" spans="1:10" s="4" customFormat="1" ht="12" customHeight="1" x14ac:dyDescent="0.15">
      <c r="A52" s="4">
        <v>2874</v>
      </c>
      <c r="B52" s="30" t="s">
        <v>56</v>
      </c>
      <c r="C52" s="10" t="s">
        <v>109</v>
      </c>
      <c r="D52" s="34">
        <v>2679</v>
      </c>
      <c r="E52" s="34">
        <v>2733</v>
      </c>
      <c r="F52" s="34">
        <v>3115</v>
      </c>
      <c r="G52" s="11">
        <f t="shared" si="6"/>
        <v>8527</v>
      </c>
      <c r="H52" s="6">
        <f t="shared" si="0"/>
        <v>1.1095337668066325E-2</v>
      </c>
      <c r="I52" s="15">
        <f>ROUNDDOWN(H52*$I$53,2)</f>
        <v>33584.400000000001</v>
      </c>
      <c r="J52" s="35"/>
    </row>
    <row r="53" spans="1:10" s="4" customFormat="1" ht="14.65" customHeight="1" thickBot="1" x14ac:dyDescent="0.25">
      <c r="A53" s="16"/>
      <c r="B53" s="30" t="s">
        <v>3</v>
      </c>
      <c r="D53" s="26"/>
      <c r="E53" s="5"/>
      <c r="F53" s="5"/>
      <c r="G53" s="5">
        <f>SUM(G3:G52)</f>
        <v>768521</v>
      </c>
      <c r="H53" s="6">
        <v>1</v>
      </c>
      <c r="I53" s="32">
        <v>3026893.11</v>
      </c>
    </row>
    <row r="54" spans="1:10" s="4" customFormat="1" ht="12" thickTop="1" x14ac:dyDescent="0.15">
      <c r="A54" s="16"/>
      <c r="B54" s="10"/>
      <c r="D54" s="5"/>
      <c r="E54" s="5"/>
      <c r="F54" s="9"/>
      <c r="G54" s="5"/>
      <c r="H54" s="6"/>
      <c r="I54" s="25">
        <f>SUM(I3:I52)</f>
        <v>3026893.1100000003</v>
      </c>
    </row>
    <row r="55" spans="1:10" ht="12" customHeight="1" x14ac:dyDescent="0.2">
      <c r="D55" s="1"/>
      <c r="E55" s="1"/>
      <c r="F55" s="1"/>
      <c r="G55" s="1"/>
      <c r="H55" s="1"/>
    </row>
    <row r="56" spans="1:10" ht="11.25" customHeight="1" x14ac:dyDescent="0.2">
      <c r="D56" s="1"/>
      <c r="E56" s="1"/>
      <c r="F56" s="1"/>
      <c r="G56" s="1"/>
      <c r="H56" s="1"/>
    </row>
    <row r="57" spans="1:10" ht="11.25" customHeight="1" x14ac:dyDescent="0.2">
      <c r="D57" s="1"/>
      <c r="E57" s="1"/>
      <c r="F57" s="1"/>
      <c r="G57" s="1"/>
      <c r="H57" s="1"/>
    </row>
    <row r="58" spans="1:10" ht="11.25" customHeight="1" x14ac:dyDescent="0.2">
      <c r="D58" s="1"/>
      <c r="E58" s="1"/>
      <c r="F58" s="1"/>
      <c r="G58" s="1"/>
      <c r="H58" s="1"/>
    </row>
    <row r="59" spans="1:10" ht="11.25" customHeight="1" x14ac:dyDescent="0.2">
      <c r="D59" s="1"/>
      <c r="E59" s="1"/>
      <c r="F59" s="1"/>
      <c r="G59" s="1"/>
      <c r="H59" s="1"/>
    </row>
    <row r="60" spans="1:10" ht="11.25" customHeight="1" x14ac:dyDescent="0.2">
      <c r="D60" s="1"/>
      <c r="E60" s="1"/>
      <c r="F60" s="1"/>
      <c r="G60" s="1"/>
      <c r="H60" s="1"/>
    </row>
    <row r="61" spans="1:10" ht="11.25" customHeight="1" x14ac:dyDescent="0.2">
      <c r="D61" s="1"/>
      <c r="E61" s="1"/>
      <c r="F61" s="1"/>
      <c r="G61" s="1"/>
      <c r="H61" s="1"/>
    </row>
    <row r="62" spans="1:10" ht="11.25" customHeight="1" x14ac:dyDescent="0.2">
      <c r="D62" s="1"/>
      <c r="E62" s="1"/>
      <c r="F62" s="1"/>
      <c r="G62" s="1"/>
      <c r="H62" s="1"/>
    </row>
    <row r="63" spans="1:10" ht="11.25" customHeight="1" x14ac:dyDescent="0.2">
      <c r="D63" s="1"/>
      <c r="E63" s="1"/>
      <c r="F63" s="1"/>
      <c r="G63" s="1"/>
      <c r="H63" s="1"/>
    </row>
    <row r="64" spans="1:10" ht="11.25" customHeight="1" x14ac:dyDescent="0.2">
      <c r="D64" s="1"/>
      <c r="E64" s="1"/>
      <c r="F64" s="1"/>
      <c r="G64" s="1"/>
      <c r="H64" s="1"/>
    </row>
    <row r="65" spans="4:8" ht="11.25" customHeight="1" x14ac:dyDescent="0.2">
      <c r="D65" s="1"/>
      <c r="E65" s="1"/>
      <c r="F65" s="1"/>
      <c r="G65" s="1"/>
      <c r="H65" s="1"/>
    </row>
    <row r="66" spans="4:8" ht="11.25" customHeight="1" x14ac:dyDescent="0.2">
      <c r="D66" s="1"/>
      <c r="E66" s="1"/>
      <c r="F66" s="1"/>
      <c r="G66" s="1"/>
      <c r="H66" s="1"/>
    </row>
    <row r="67" spans="4:8" ht="11.25" customHeight="1" x14ac:dyDescent="0.2">
      <c r="D67" s="1"/>
      <c r="E67" s="1"/>
      <c r="F67" s="1"/>
      <c r="G67" s="1"/>
      <c r="H67" s="1"/>
    </row>
    <row r="68" spans="4:8" ht="11.25" customHeight="1" x14ac:dyDescent="0.2">
      <c r="D68" s="1"/>
      <c r="E68" s="1"/>
      <c r="F68" s="1"/>
      <c r="G68" s="1"/>
      <c r="H68" s="1"/>
    </row>
    <row r="69" spans="4:8" ht="11.25" customHeight="1" x14ac:dyDescent="0.2">
      <c r="D69" s="1"/>
      <c r="E69" s="1"/>
      <c r="F69" s="1"/>
      <c r="G69" s="1"/>
      <c r="H69" s="1"/>
    </row>
    <row r="70" spans="4:8" ht="11.25" customHeight="1" x14ac:dyDescent="0.2">
      <c r="D70" s="1"/>
      <c r="E70" s="1"/>
      <c r="F70" s="1"/>
      <c r="G70" s="1"/>
      <c r="H70" s="1"/>
    </row>
    <row r="71" spans="4:8" ht="11.25" customHeight="1" x14ac:dyDescent="0.2">
      <c r="D71" s="1"/>
      <c r="E71" s="1"/>
      <c r="F71" s="1"/>
      <c r="G71" s="1"/>
      <c r="H71" s="1"/>
    </row>
    <row r="72" spans="4:8" ht="11.25" customHeight="1" x14ac:dyDescent="0.2">
      <c r="D72" s="1"/>
      <c r="E72" s="1"/>
      <c r="F72" s="1"/>
      <c r="G72" s="1"/>
      <c r="H72" s="1"/>
    </row>
    <row r="73" spans="4:8" ht="11.25" customHeight="1" x14ac:dyDescent="0.2">
      <c r="D73" s="1"/>
      <c r="E73" s="1"/>
      <c r="F73" s="1"/>
      <c r="G73" s="1"/>
      <c r="H73" s="1"/>
    </row>
  </sheetData>
  <phoneticPr fontId="0" type="noConversion"/>
  <printOptions gridLines="1"/>
  <pageMargins left="0.25" right="0.25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Distribution</vt:lpstr>
    </vt:vector>
  </TitlesOfParts>
  <Company>SCSG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SCBCB</dc:creator>
  <cp:lastModifiedBy>Amy Simpson</cp:lastModifiedBy>
  <cp:lastPrinted>2019-01-15T21:27:11Z</cp:lastPrinted>
  <dcterms:created xsi:type="dcterms:W3CDTF">2003-05-01T16:42:09Z</dcterms:created>
  <dcterms:modified xsi:type="dcterms:W3CDTF">2019-06-03T14:21:04Z</dcterms:modified>
</cp:coreProperties>
</file>