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5 Updates to Dashboard\For Website\"/>
    </mc:Choice>
  </mc:AlternateContent>
  <xr:revisionPtr revIDLastSave="0" documentId="13_ncr:1_{87E77578-2B8B-49BD-9D2B-B2EC18A41900}" xr6:coauthVersionLast="47" xr6:coauthVersionMax="47" xr10:uidLastSave="{00000000-0000-0000-0000-000000000000}"/>
  <bookViews>
    <workbookView xWindow="-120" yWindow="-120" windowWidth="29040" windowHeight="17520" xr2:uid="{BA7D49B7-7D08-4EAF-B1B0-CCAC355BE489}"/>
  </bookViews>
  <sheets>
    <sheet name="FY21 Expenditures" sheetId="8" r:id="rId1"/>
    <sheet name="FY21 Exp Codes " sheetId="11" r:id="rId2"/>
    <sheet name="FY21 Revenues" sheetId="7" r:id="rId3"/>
    <sheet name="FY21 Rev Codes" sheetId="12" r:id="rId4"/>
    <sheet name="FY21 Fund Balance" sheetId="9" r:id="rId5"/>
    <sheet name="FY21 Teachers and Avg Salary" sheetId="10" r:id="rId6"/>
  </sheets>
  <definedNames>
    <definedName name="_xlnm.Print_Area" localSheetId="1">'FY21 Exp Codes '!$A$1:$H$154</definedName>
    <definedName name="_xlnm.Print_Area" localSheetId="3">'FY21 Rev Codes'!$A$1:$G$268</definedName>
    <definedName name="_xlnm.Print_Titles" localSheetId="1">'FY21 Exp Codes '!$1:$3</definedName>
    <definedName name="_xlnm.Print_Titles" localSheetId="3">'FY21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5" i="7" l="1"/>
  <c r="CU4" i="7" s="1"/>
  <c r="CV5" i="7"/>
  <c r="CV4" i="7" s="1"/>
  <c r="CW5" i="7"/>
  <c r="CW4" i="7" s="1"/>
  <c r="CX5" i="7"/>
  <c r="CX4" i="7" s="1"/>
  <c r="CY5" i="7"/>
  <c r="CY4" i="7" s="1"/>
  <c r="CZ5" i="7"/>
  <c r="CZ4" i="7" s="1"/>
  <c r="DA5" i="7"/>
  <c r="DB5" i="7"/>
  <c r="DC5" i="7"/>
  <c r="DD5" i="7"/>
  <c r="DE5" i="7"/>
  <c r="DF5" i="7"/>
  <c r="DG5" i="7"/>
  <c r="DG4" i="7" s="1"/>
  <c r="DH5" i="7"/>
  <c r="DH4" i="7" s="1"/>
  <c r="DI5" i="7"/>
  <c r="DI4" i="7" s="1"/>
  <c r="DJ5" i="7"/>
  <c r="DJ4" i="7" s="1"/>
  <c r="DK5" i="7"/>
  <c r="DK4" i="7" s="1"/>
  <c r="DL5" i="7"/>
  <c r="DL4" i="7" s="1"/>
  <c r="DM5" i="7"/>
  <c r="DN5" i="7"/>
  <c r="DO5" i="7"/>
  <c r="DP5" i="7"/>
  <c r="DQ5" i="7"/>
  <c r="DR5" i="7"/>
  <c r="DS5" i="7"/>
  <c r="DS4" i="7" s="1"/>
  <c r="DT5" i="7"/>
  <c r="DT4" i="7" s="1"/>
  <c r="DU5" i="7"/>
  <c r="DU4" i="7" s="1"/>
  <c r="DV5" i="7"/>
  <c r="DV4" i="7" s="1"/>
  <c r="DW5" i="7"/>
  <c r="DW4" i="7" s="1"/>
  <c r="DX5" i="7"/>
  <c r="DX4" i="7" s="1"/>
  <c r="DY5" i="7"/>
  <c r="DZ5" i="7"/>
  <c r="EA5" i="7"/>
  <c r="EB5" i="7"/>
  <c r="EC5" i="7"/>
  <c r="ED5" i="7"/>
  <c r="EE5" i="7"/>
  <c r="EE4" i="7" s="1"/>
  <c r="EF5" i="7"/>
  <c r="EF4" i="7" s="1"/>
  <c r="EG5" i="7"/>
  <c r="EG4" i="7" s="1"/>
  <c r="EH5" i="7"/>
  <c r="EH4" i="7" s="1"/>
  <c r="EI5" i="7"/>
  <c r="EI4" i="7" s="1"/>
  <c r="EJ5" i="7"/>
  <c r="EJ4" i="7" s="1"/>
  <c r="EK5" i="7"/>
  <c r="EL5" i="7"/>
  <c r="EM5" i="7"/>
  <c r="EN5" i="7"/>
  <c r="EO5" i="7"/>
  <c r="EP5" i="7"/>
  <c r="EQ5" i="7"/>
  <c r="EQ4" i="7" s="1"/>
  <c r="ER5" i="7"/>
  <c r="ER4" i="7" s="1"/>
  <c r="ES5" i="7"/>
  <c r="ES4" i="7" s="1"/>
  <c r="ET5" i="7"/>
  <c r="ET4" i="7" s="1"/>
  <c r="EU5" i="7"/>
  <c r="EU4" i="7" s="1"/>
  <c r="EV5" i="7"/>
  <c r="EV4" i="7" s="1"/>
  <c r="EW5" i="7"/>
  <c r="EX5" i="7"/>
  <c r="EY5" i="7"/>
  <c r="EZ5" i="7"/>
  <c r="FA5" i="7"/>
  <c r="FB5" i="7"/>
  <c r="FC5" i="7"/>
  <c r="FC4" i="7" s="1"/>
  <c r="FD5" i="7"/>
  <c r="FD4" i="7" s="1"/>
  <c r="FE5" i="7"/>
  <c r="FE4" i="7" s="1"/>
  <c r="FF5" i="7"/>
  <c r="FF4" i="7" s="1"/>
  <c r="FG5" i="7"/>
  <c r="FG4" i="7" s="1"/>
  <c r="FH5" i="7"/>
  <c r="FH4" i="7" s="1"/>
  <c r="CU6" i="7"/>
  <c r="CV6" i="7"/>
  <c r="CW6" i="7"/>
  <c r="CX6" i="7"/>
  <c r="CY6" i="7"/>
  <c r="CZ6" i="7"/>
  <c r="DA6" i="7"/>
  <c r="DA4" i="7" s="1"/>
  <c r="DB6" i="7"/>
  <c r="DB4" i="7" s="1"/>
  <c r="DC6" i="7"/>
  <c r="DC4" i="7" s="1"/>
  <c r="DD6" i="7"/>
  <c r="DD4" i="7" s="1"/>
  <c r="DE6" i="7"/>
  <c r="DE4" i="7" s="1"/>
  <c r="DF6" i="7"/>
  <c r="DF4" i="7" s="1"/>
  <c r="DG6" i="7"/>
  <c r="DH6" i="7"/>
  <c r="DI6" i="7"/>
  <c r="DJ6" i="7"/>
  <c r="DK6" i="7"/>
  <c r="DL6" i="7"/>
  <c r="DM6" i="7"/>
  <c r="DM4" i="7" s="1"/>
  <c r="DN6" i="7"/>
  <c r="DN4" i="7" s="1"/>
  <c r="DO6" i="7"/>
  <c r="DO4" i="7" s="1"/>
  <c r="DP6" i="7"/>
  <c r="DP4" i="7" s="1"/>
  <c r="DQ6" i="7"/>
  <c r="DQ4" i="7" s="1"/>
  <c r="DR6" i="7"/>
  <c r="DR4" i="7" s="1"/>
  <c r="DS6" i="7"/>
  <c r="DT6" i="7"/>
  <c r="DU6" i="7"/>
  <c r="DV6" i="7"/>
  <c r="DW6" i="7"/>
  <c r="DX6" i="7"/>
  <c r="DY6" i="7"/>
  <c r="DY4" i="7" s="1"/>
  <c r="DZ6" i="7"/>
  <c r="DZ4" i="7" s="1"/>
  <c r="EA6" i="7"/>
  <c r="EA4" i="7" s="1"/>
  <c r="EB6" i="7"/>
  <c r="EB4" i="7" s="1"/>
  <c r="EC6" i="7"/>
  <c r="EC4" i="7" s="1"/>
  <c r="ED6" i="7"/>
  <c r="ED4" i="7" s="1"/>
  <c r="EE6" i="7"/>
  <c r="EF6" i="7"/>
  <c r="EG6" i="7"/>
  <c r="EH6" i="7"/>
  <c r="EI6" i="7"/>
  <c r="EJ6" i="7"/>
  <c r="EK6" i="7"/>
  <c r="EK4" i="7" s="1"/>
  <c r="EL6" i="7"/>
  <c r="EL4" i="7" s="1"/>
  <c r="EM6" i="7"/>
  <c r="EM4" i="7" s="1"/>
  <c r="EN6" i="7"/>
  <c r="EN4" i="7" s="1"/>
  <c r="EO6" i="7"/>
  <c r="EO4" i="7" s="1"/>
  <c r="EP6" i="7"/>
  <c r="EP4" i="7" s="1"/>
  <c r="EQ6" i="7"/>
  <c r="ER6" i="7"/>
  <c r="ES6" i="7"/>
  <c r="ET6" i="7"/>
  <c r="EU6" i="7"/>
  <c r="EV6" i="7"/>
  <c r="EW6" i="7"/>
  <c r="EW4" i="7" s="1"/>
  <c r="EX6" i="7"/>
  <c r="EX4" i="7" s="1"/>
  <c r="EY6" i="7"/>
  <c r="EY4" i="7" s="1"/>
  <c r="EZ6" i="7"/>
  <c r="EZ4" i="7" s="1"/>
  <c r="FA6" i="7"/>
  <c r="FA4" i="7" s="1"/>
  <c r="FB6" i="7"/>
  <c r="FB4" i="7" s="1"/>
  <c r="FC6" i="7"/>
  <c r="FD6" i="7"/>
  <c r="FE6" i="7"/>
  <c r="FF6" i="7"/>
  <c r="FG6" i="7"/>
  <c r="FH6" i="7"/>
  <c r="CU7" i="7"/>
  <c r="CV7" i="7"/>
  <c r="CW7" i="7"/>
  <c r="CX7" i="7"/>
  <c r="CY7" i="7"/>
  <c r="CZ7" i="7"/>
  <c r="DA7" i="7"/>
  <c r="DB7" i="7"/>
  <c r="DC7" i="7"/>
  <c r="DD7" i="7"/>
  <c r="DE7" i="7"/>
  <c r="DF7" i="7"/>
  <c r="DG7" i="7"/>
  <c r="DH7" i="7"/>
  <c r="DI7" i="7"/>
  <c r="DJ7" i="7"/>
  <c r="DK7" i="7"/>
  <c r="DL7" i="7"/>
  <c r="DM7" i="7"/>
  <c r="DN7" i="7"/>
  <c r="DO7" i="7"/>
  <c r="DP7" i="7"/>
  <c r="DQ7" i="7"/>
  <c r="DR7" i="7"/>
  <c r="DS7" i="7"/>
  <c r="DT7" i="7"/>
  <c r="DU7" i="7"/>
  <c r="DV7" i="7"/>
  <c r="DW7" i="7"/>
  <c r="DX7" i="7"/>
  <c r="DY7" i="7"/>
  <c r="DZ7" i="7"/>
  <c r="EA7" i="7"/>
  <c r="EB7" i="7"/>
  <c r="EC7" i="7"/>
  <c r="ED7" i="7"/>
  <c r="EE7" i="7"/>
  <c r="EF7" i="7"/>
  <c r="EG7" i="7"/>
  <c r="EH7" i="7"/>
  <c r="EI7" i="7"/>
  <c r="EJ7" i="7"/>
  <c r="EK7" i="7"/>
  <c r="EL7" i="7"/>
  <c r="EM7" i="7"/>
  <c r="EN7" i="7"/>
  <c r="EO7" i="7"/>
  <c r="EP7" i="7"/>
  <c r="EQ7" i="7"/>
  <c r="ER7" i="7"/>
  <c r="ES7" i="7"/>
  <c r="ET7" i="7"/>
  <c r="EU7" i="7"/>
  <c r="EV7" i="7"/>
  <c r="EW7" i="7"/>
  <c r="EX7" i="7"/>
  <c r="EY7" i="7"/>
  <c r="EZ7" i="7"/>
  <c r="FA7" i="7"/>
  <c r="FB7" i="7"/>
  <c r="FC7" i="7"/>
  <c r="FD7" i="7"/>
  <c r="FE7" i="7"/>
  <c r="FF7" i="7"/>
  <c r="FG7" i="7"/>
  <c r="FH7" i="7"/>
  <c r="CU8" i="7"/>
  <c r="CV8" i="7"/>
  <c r="CW8" i="7"/>
  <c r="CX8" i="7"/>
  <c r="CY8" i="7"/>
  <c r="CZ8" i="7"/>
  <c r="DA8" i="7"/>
  <c r="DB8" i="7"/>
  <c r="DC8" i="7"/>
  <c r="DD8" i="7"/>
  <c r="DE8" i="7"/>
  <c r="DF8" i="7"/>
  <c r="DG8" i="7"/>
  <c r="DH8" i="7"/>
  <c r="DI8" i="7"/>
  <c r="DJ8" i="7"/>
  <c r="DK8" i="7"/>
  <c r="DL8" i="7"/>
  <c r="DM8" i="7"/>
  <c r="DN8" i="7"/>
  <c r="DO8" i="7"/>
  <c r="DP8" i="7"/>
  <c r="DQ8" i="7"/>
  <c r="DR8" i="7"/>
  <c r="DS8" i="7"/>
  <c r="DT8" i="7"/>
  <c r="DU8" i="7"/>
  <c r="DV8" i="7"/>
  <c r="DW8" i="7"/>
  <c r="DX8" i="7"/>
  <c r="DY8" i="7"/>
  <c r="DZ8" i="7"/>
  <c r="EA8" i="7"/>
  <c r="EB8" i="7"/>
  <c r="EC8" i="7"/>
  <c r="ED8" i="7"/>
  <c r="EE8" i="7"/>
  <c r="EF8" i="7"/>
  <c r="EG8" i="7"/>
  <c r="EH8" i="7"/>
  <c r="EI8" i="7"/>
  <c r="EJ8" i="7"/>
  <c r="EK8" i="7"/>
  <c r="EL8" i="7"/>
  <c r="EM8" i="7"/>
  <c r="EN8" i="7"/>
  <c r="EO8" i="7"/>
  <c r="EP8" i="7"/>
  <c r="EQ8" i="7"/>
  <c r="ER8" i="7"/>
  <c r="ES8" i="7"/>
  <c r="ET8" i="7"/>
  <c r="EU8" i="7"/>
  <c r="EV8" i="7"/>
  <c r="EW8" i="7"/>
  <c r="EX8" i="7"/>
  <c r="EY8" i="7"/>
  <c r="EZ8" i="7"/>
  <c r="FA8" i="7"/>
  <c r="FB8" i="7"/>
  <c r="FC8" i="7"/>
  <c r="FD8" i="7"/>
  <c r="FE8" i="7"/>
  <c r="FF8" i="7"/>
  <c r="FG8" i="7"/>
  <c r="FH8" i="7"/>
  <c r="CU9" i="7"/>
  <c r="CV9" i="7"/>
  <c r="CW9" i="7"/>
  <c r="CX9" i="7"/>
  <c r="CY9" i="7"/>
  <c r="CZ9" i="7"/>
  <c r="DA9" i="7"/>
  <c r="DB9" i="7"/>
  <c r="DC9" i="7"/>
  <c r="DD9" i="7"/>
  <c r="DE9" i="7"/>
  <c r="DF9" i="7"/>
  <c r="DG9" i="7"/>
  <c r="DH9" i="7"/>
  <c r="DI9" i="7"/>
  <c r="DJ9" i="7"/>
  <c r="DK9" i="7"/>
  <c r="DL9" i="7"/>
  <c r="DM9" i="7"/>
  <c r="DN9" i="7"/>
  <c r="DO9" i="7"/>
  <c r="DP9" i="7"/>
  <c r="DQ9" i="7"/>
  <c r="DR9" i="7"/>
  <c r="DS9" i="7"/>
  <c r="DT9" i="7"/>
  <c r="DU9" i="7"/>
  <c r="DV9" i="7"/>
  <c r="DW9" i="7"/>
  <c r="DX9" i="7"/>
  <c r="DY9" i="7"/>
  <c r="DZ9" i="7"/>
  <c r="EA9" i="7"/>
  <c r="EB9" i="7"/>
  <c r="EC9" i="7"/>
  <c r="ED9" i="7"/>
  <c r="EE9" i="7"/>
  <c r="EF9" i="7"/>
  <c r="EG9" i="7"/>
  <c r="EH9" i="7"/>
  <c r="EI9" i="7"/>
  <c r="EJ9" i="7"/>
  <c r="EK9" i="7"/>
  <c r="EL9" i="7"/>
  <c r="EM9" i="7"/>
  <c r="EN9" i="7"/>
  <c r="EO9" i="7"/>
  <c r="EP9" i="7"/>
  <c r="EQ9" i="7"/>
  <c r="ER9" i="7"/>
  <c r="ES9" i="7"/>
  <c r="ET9" i="7"/>
  <c r="EU9" i="7"/>
  <c r="EV9" i="7"/>
  <c r="EW9" i="7"/>
  <c r="EX9" i="7"/>
  <c r="EY9" i="7"/>
  <c r="EZ9" i="7"/>
  <c r="FA9" i="7"/>
  <c r="FB9" i="7"/>
  <c r="FC9" i="7"/>
  <c r="FD9" i="7"/>
  <c r="FE9" i="7"/>
  <c r="FF9" i="7"/>
  <c r="FG9" i="7"/>
  <c r="FH9" i="7"/>
  <c r="CO12" i="8"/>
  <c r="CP12" i="8"/>
  <c r="CQ12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DD12" i="8"/>
  <c r="DE12" i="8"/>
  <c r="DF12" i="8"/>
  <c r="DG12" i="8"/>
  <c r="DH12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U12" i="8"/>
  <c r="DV12" i="8"/>
  <c r="DW12" i="8"/>
  <c r="DX12" i="8"/>
  <c r="DY12" i="8"/>
  <c r="DZ12" i="8"/>
  <c r="EA12" i="8"/>
  <c r="EB12" i="8"/>
  <c r="EC12" i="8"/>
  <c r="ED12" i="8"/>
  <c r="EE12" i="8"/>
  <c r="EF12" i="8"/>
  <c r="EG12" i="8"/>
  <c r="EH12" i="8"/>
  <c r="EI12" i="8"/>
  <c r="EJ12" i="8"/>
  <c r="EK12" i="8"/>
  <c r="EL12" i="8"/>
  <c r="EM12" i="8"/>
  <c r="EN12" i="8"/>
  <c r="EO12" i="8"/>
  <c r="EP12" i="8"/>
  <c r="EQ12" i="8"/>
  <c r="ER12" i="8"/>
  <c r="ES12" i="8"/>
  <c r="ET12" i="8"/>
  <c r="EU12" i="8"/>
  <c r="EV12" i="8"/>
  <c r="EW12" i="8"/>
  <c r="EX12" i="8"/>
  <c r="EY12" i="8"/>
  <c r="EZ12" i="8"/>
  <c r="FA12" i="8"/>
  <c r="FB12" i="8"/>
  <c r="CO10" i="8"/>
  <c r="CP10" i="8"/>
  <c r="CQ10" i="8"/>
  <c r="CR10" i="8"/>
  <c r="CS10" i="8"/>
  <c r="CT10" i="8"/>
  <c r="CU10" i="8"/>
  <c r="CV10" i="8"/>
  <c r="CW10" i="8"/>
  <c r="CX10" i="8"/>
  <c r="CY10" i="8"/>
  <c r="CZ10" i="8"/>
  <c r="DA10" i="8"/>
  <c r="DB10" i="8"/>
  <c r="DC10" i="8"/>
  <c r="DD10" i="8"/>
  <c r="DE10" i="8"/>
  <c r="DF10" i="8"/>
  <c r="DG10" i="8"/>
  <c r="DH10" i="8"/>
  <c r="DI10" i="8"/>
  <c r="DJ10" i="8"/>
  <c r="DK10" i="8"/>
  <c r="DL10" i="8"/>
  <c r="DM10" i="8"/>
  <c r="DN10" i="8"/>
  <c r="DO10" i="8"/>
  <c r="DP10" i="8"/>
  <c r="DQ10" i="8"/>
  <c r="DR10" i="8"/>
  <c r="DS10" i="8"/>
  <c r="DT10" i="8"/>
  <c r="DU10" i="8"/>
  <c r="DV10" i="8"/>
  <c r="DW10" i="8"/>
  <c r="DX10" i="8"/>
  <c r="DY10" i="8"/>
  <c r="DZ10" i="8"/>
  <c r="EA10" i="8"/>
  <c r="EB10" i="8"/>
  <c r="EC10" i="8"/>
  <c r="ED10" i="8"/>
  <c r="EE10" i="8"/>
  <c r="EF10" i="8"/>
  <c r="EG10" i="8"/>
  <c r="EH10" i="8"/>
  <c r="EI10" i="8"/>
  <c r="EJ10" i="8"/>
  <c r="EK10" i="8"/>
  <c r="EL10" i="8"/>
  <c r="EM10" i="8"/>
  <c r="EN10" i="8"/>
  <c r="EO10" i="8"/>
  <c r="EP10" i="8"/>
  <c r="EQ10" i="8"/>
  <c r="ER10" i="8"/>
  <c r="ES10" i="8"/>
  <c r="ET10" i="8"/>
  <c r="EU10" i="8"/>
  <c r="EV10" i="8"/>
  <c r="EW10" i="8"/>
  <c r="EX10" i="8"/>
  <c r="EY10" i="8"/>
  <c r="EZ10" i="8"/>
  <c r="FA10" i="8"/>
  <c r="FB10" i="8"/>
  <c r="CO9" i="8"/>
  <c r="CP9" i="8"/>
  <c r="CQ9" i="8"/>
  <c r="CR9" i="8"/>
  <c r="CS9" i="8"/>
  <c r="CT9" i="8"/>
  <c r="CU9" i="8"/>
  <c r="CV9" i="8"/>
  <c r="CW9" i="8"/>
  <c r="CX9" i="8"/>
  <c r="CY9" i="8"/>
  <c r="CZ9" i="8"/>
  <c r="DA9" i="8"/>
  <c r="DB9" i="8"/>
  <c r="DC9" i="8"/>
  <c r="DD9" i="8"/>
  <c r="DE9" i="8"/>
  <c r="DF9" i="8"/>
  <c r="DG9" i="8"/>
  <c r="DH9" i="8"/>
  <c r="DI9" i="8"/>
  <c r="DJ9" i="8"/>
  <c r="DK9" i="8"/>
  <c r="DL9" i="8"/>
  <c r="DM9" i="8"/>
  <c r="DN9" i="8"/>
  <c r="DO9" i="8"/>
  <c r="DP9" i="8"/>
  <c r="DQ9" i="8"/>
  <c r="DR9" i="8"/>
  <c r="DS9" i="8"/>
  <c r="DT9" i="8"/>
  <c r="DU9" i="8"/>
  <c r="DV9" i="8"/>
  <c r="DW9" i="8"/>
  <c r="DX9" i="8"/>
  <c r="DY9" i="8"/>
  <c r="DZ9" i="8"/>
  <c r="EA9" i="8"/>
  <c r="EB9" i="8"/>
  <c r="EC9" i="8"/>
  <c r="ED9" i="8"/>
  <c r="EE9" i="8"/>
  <c r="EF9" i="8"/>
  <c r="EG9" i="8"/>
  <c r="EH9" i="8"/>
  <c r="EI9" i="8"/>
  <c r="EJ9" i="8"/>
  <c r="EK9" i="8"/>
  <c r="EL9" i="8"/>
  <c r="EM9" i="8"/>
  <c r="EN9" i="8"/>
  <c r="EO9" i="8"/>
  <c r="EP9" i="8"/>
  <c r="EQ9" i="8"/>
  <c r="ER9" i="8"/>
  <c r="ES9" i="8"/>
  <c r="ET9" i="8"/>
  <c r="EU9" i="8"/>
  <c r="EV9" i="8"/>
  <c r="EW9" i="8"/>
  <c r="EX9" i="8"/>
  <c r="EY9" i="8"/>
  <c r="EZ9" i="8"/>
  <c r="FA9" i="8"/>
  <c r="FB9" i="8"/>
  <c r="CO8" i="8"/>
  <c r="CP8" i="8"/>
  <c r="CQ8" i="8"/>
  <c r="CR8" i="8"/>
  <c r="CS8" i="8"/>
  <c r="CT8" i="8"/>
  <c r="CU8" i="8"/>
  <c r="CV8" i="8"/>
  <c r="CW8" i="8"/>
  <c r="CX8" i="8"/>
  <c r="CY8" i="8"/>
  <c r="CZ8" i="8"/>
  <c r="DA8" i="8"/>
  <c r="DB8" i="8"/>
  <c r="DC8" i="8"/>
  <c r="DD8" i="8"/>
  <c r="DE8" i="8"/>
  <c r="DF8" i="8"/>
  <c r="DG8" i="8"/>
  <c r="DH8" i="8"/>
  <c r="DI8" i="8"/>
  <c r="DJ8" i="8"/>
  <c r="DK8" i="8"/>
  <c r="DL8" i="8"/>
  <c r="DM8" i="8"/>
  <c r="DN8" i="8"/>
  <c r="DO8" i="8"/>
  <c r="DP8" i="8"/>
  <c r="DQ8" i="8"/>
  <c r="DR8" i="8"/>
  <c r="DS8" i="8"/>
  <c r="DT8" i="8"/>
  <c r="DU8" i="8"/>
  <c r="DV8" i="8"/>
  <c r="DW8" i="8"/>
  <c r="DX8" i="8"/>
  <c r="DY8" i="8"/>
  <c r="DZ8" i="8"/>
  <c r="EA8" i="8"/>
  <c r="EB8" i="8"/>
  <c r="EC8" i="8"/>
  <c r="ED8" i="8"/>
  <c r="EE8" i="8"/>
  <c r="EF8" i="8"/>
  <c r="EG8" i="8"/>
  <c r="EH8" i="8"/>
  <c r="EI8" i="8"/>
  <c r="EJ8" i="8"/>
  <c r="EK8" i="8"/>
  <c r="EL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CO7" i="8"/>
  <c r="CP7" i="8"/>
  <c r="CQ7" i="8"/>
  <c r="CR7" i="8"/>
  <c r="CS7" i="8"/>
  <c r="CT7" i="8"/>
  <c r="CU7" i="8"/>
  <c r="CV7" i="8"/>
  <c r="CW7" i="8"/>
  <c r="CX7" i="8"/>
  <c r="CY7" i="8"/>
  <c r="CZ7" i="8"/>
  <c r="DA7" i="8"/>
  <c r="DB7" i="8"/>
  <c r="DC7" i="8"/>
  <c r="DD7" i="8"/>
  <c r="DE7" i="8"/>
  <c r="DF7" i="8"/>
  <c r="DG7" i="8"/>
  <c r="DH7" i="8"/>
  <c r="DI7" i="8"/>
  <c r="DJ7" i="8"/>
  <c r="DK7" i="8"/>
  <c r="DL7" i="8"/>
  <c r="DM7" i="8"/>
  <c r="DN7" i="8"/>
  <c r="DO7" i="8"/>
  <c r="DP7" i="8"/>
  <c r="DQ7" i="8"/>
  <c r="DR7" i="8"/>
  <c r="DS7" i="8"/>
  <c r="DT7" i="8"/>
  <c r="DU7" i="8"/>
  <c r="DV7" i="8"/>
  <c r="DW7" i="8"/>
  <c r="DX7" i="8"/>
  <c r="DY7" i="8"/>
  <c r="DZ7" i="8"/>
  <c r="EA7" i="8"/>
  <c r="EB7" i="8"/>
  <c r="EC7" i="8"/>
  <c r="ED7" i="8"/>
  <c r="EE7" i="8"/>
  <c r="EF7" i="8"/>
  <c r="EG7" i="8"/>
  <c r="EH7" i="8"/>
  <c r="EI7" i="8"/>
  <c r="EJ7" i="8"/>
  <c r="EK7" i="8"/>
  <c r="EL7" i="8"/>
  <c r="EM7" i="8"/>
  <c r="EN7" i="8"/>
  <c r="EO7" i="8"/>
  <c r="EP7" i="8"/>
  <c r="EQ7" i="8"/>
  <c r="ER7" i="8"/>
  <c r="ES7" i="8"/>
  <c r="ET7" i="8"/>
  <c r="EU7" i="8"/>
  <c r="EV7" i="8"/>
  <c r="EW7" i="8"/>
  <c r="EX7" i="8"/>
  <c r="EY7" i="8"/>
  <c r="EZ7" i="8"/>
  <c r="FA7" i="8"/>
  <c r="FB7" i="8"/>
  <c r="CO6" i="8"/>
  <c r="CP6" i="8"/>
  <c r="CQ6" i="8"/>
  <c r="CR6" i="8"/>
  <c r="CS6" i="8"/>
  <c r="CT6" i="8"/>
  <c r="CU6" i="8"/>
  <c r="CV6" i="8"/>
  <c r="CW6" i="8"/>
  <c r="CX6" i="8"/>
  <c r="CY6" i="8"/>
  <c r="CZ6" i="8"/>
  <c r="DA6" i="8"/>
  <c r="DB6" i="8"/>
  <c r="DC6" i="8"/>
  <c r="DD6" i="8"/>
  <c r="DE6" i="8"/>
  <c r="DF6" i="8"/>
  <c r="DG6" i="8"/>
  <c r="DH6" i="8"/>
  <c r="DI6" i="8"/>
  <c r="DJ6" i="8"/>
  <c r="DK6" i="8"/>
  <c r="DL6" i="8"/>
  <c r="DM6" i="8"/>
  <c r="DN6" i="8"/>
  <c r="DO6" i="8"/>
  <c r="DP6" i="8"/>
  <c r="DQ6" i="8"/>
  <c r="DR6" i="8"/>
  <c r="DS6" i="8"/>
  <c r="DT6" i="8"/>
  <c r="DU6" i="8"/>
  <c r="DV6" i="8"/>
  <c r="DW6" i="8"/>
  <c r="DX6" i="8"/>
  <c r="DY6" i="8"/>
  <c r="DZ6" i="8"/>
  <c r="EA6" i="8"/>
  <c r="EB6" i="8"/>
  <c r="EC6" i="8"/>
  <c r="ED6" i="8"/>
  <c r="EE6" i="8"/>
  <c r="EF6" i="8"/>
  <c r="EG6" i="8"/>
  <c r="EH6" i="8"/>
  <c r="EI6" i="8"/>
  <c r="EJ6" i="8"/>
  <c r="EK6" i="8"/>
  <c r="EL6" i="8"/>
  <c r="EM6" i="8"/>
  <c r="EN6" i="8"/>
  <c r="EO6" i="8"/>
  <c r="EP6" i="8"/>
  <c r="EQ6" i="8"/>
  <c r="ER6" i="8"/>
  <c r="ES6" i="8"/>
  <c r="ET6" i="8"/>
  <c r="EU6" i="8"/>
  <c r="EV6" i="8"/>
  <c r="EW6" i="8"/>
  <c r="EX6" i="8"/>
  <c r="EY6" i="8"/>
  <c r="EZ6" i="8"/>
  <c r="FA6" i="8"/>
  <c r="FB6" i="8"/>
  <c r="D141" i="8" l="1"/>
  <c r="E141" i="8"/>
  <c r="F141" i="8"/>
  <c r="G141" i="8"/>
  <c r="H141" i="8"/>
  <c r="I141" i="8"/>
  <c r="J141" i="8"/>
  <c r="K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AB141" i="8"/>
  <c r="AC141" i="8"/>
  <c r="AD141" i="8"/>
  <c r="AE141" i="8"/>
  <c r="AF141" i="8"/>
  <c r="AG141" i="8"/>
  <c r="AH141" i="8"/>
  <c r="AI141" i="8"/>
  <c r="AJ141" i="8"/>
  <c r="AK141" i="8"/>
  <c r="AL141" i="8"/>
  <c r="AM141" i="8"/>
  <c r="AN141" i="8"/>
  <c r="AO141" i="8"/>
  <c r="AP141" i="8"/>
  <c r="AQ141" i="8"/>
  <c r="AR141" i="8"/>
  <c r="AS141" i="8"/>
  <c r="AT141" i="8"/>
  <c r="AU141" i="8"/>
  <c r="AV141" i="8"/>
  <c r="AW141" i="8"/>
  <c r="AX141" i="8"/>
  <c r="AY141" i="8"/>
  <c r="AZ141" i="8"/>
  <c r="BA141" i="8"/>
  <c r="BB141" i="8"/>
  <c r="BC141" i="8"/>
  <c r="BD141" i="8"/>
  <c r="BE141" i="8"/>
  <c r="BF141" i="8"/>
  <c r="BG141" i="8"/>
  <c r="BH141" i="8"/>
  <c r="BI141" i="8"/>
  <c r="BJ141" i="8"/>
  <c r="BK141" i="8"/>
  <c r="BL141" i="8"/>
  <c r="BM141" i="8"/>
  <c r="BN141" i="8"/>
  <c r="BO141" i="8"/>
  <c r="BP141" i="8"/>
  <c r="BQ141" i="8"/>
  <c r="BR141" i="8"/>
  <c r="BS141" i="8"/>
  <c r="BT141" i="8"/>
  <c r="BU141" i="8"/>
  <c r="BV141" i="8"/>
  <c r="BW141" i="8"/>
  <c r="BX141" i="8"/>
  <c r="C141" i="8"/>
  <c r="D142" i="8"/>
  <c r="E142" i="8"/>
  <c r="F142" i="8"/>
  <c r="G142" i="8"/>
  <c r="H142" i="8"/>
  <c r="I142" i="8"/>
  <c r="J142" i="8"/>
  <c r="K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Z142" i="8"/>
  <c r="AA142" i="8"/>
  <c r="AB142" i="8"/>
  <c r="AC142" i="8"/>
  <c r="AD142" i="8"/>
  <c r="AE142" i="8"/>
  <c r="AF142" i="8"/>
  <c r="AG142" i="8"/>
  <c r="AH142" i="8"/>
  <c r="AI142" i="8"/>
  <c r="AJ142" i="8"/>
  <c r="AK142" i="8"/>
  <c r="AL142" i="8"/>
  <c r="AM142" i="8"/>
  <c r="AN142" i="8"/>
  <c r="AO142" i="8"/>
  <c r="AP142" i="8"/>
  <c r="AQ142" i="8"/>
  <c r="AR142" i="8"/>
  <c r="AS142" i="8"/>
  <c r="AT142" i="8"/>
  <c r="AU142" i="8"/>
  <c r="AV142" i="8"/>
  <c r="AW142" i="8"/>
  <c r="AX142" i="8"/>
  <c r="AY142" i="8"/>
  <c r="AZ142" i="8"/>
  <c r="BA142" i="8"/>
  <c r="BB142" i="8"/>
  <c r="BC142" i="8"/>
  <c r="BD142" i="8"/>
  <c r="BE142" i="8"/>
  <c r="BF142" i="8"/>
  <c r="BG142" i="8"/>
  <c r="BH142" i="8"/>
  <c r="BI142" i="8"/>
  <c r="BJ142" i="8"/>
  <c r="BK142" i="8"/>
  <c r="BL142" i="8"/>
  <c r="BM142" i="8"/>
  <c r="BN142" i="8"/>
  <c r="BO142" i="8"/>
  <c r="BP142" i="8"/>
  <c r="BQ142" i="8"/>
  <c r="BR142" i="8"/>
  <c r="BS142" i="8"/>
  <c r="BT142" i="8"/>
  <c r="BU142" i="8"/>
  <c r="BV142" i="8"/>
  <c r="BW142" i="8"/>
  <c r="BX142" i="8"/>
  <c r="C142" i="8"/>
  <c r="D118" i="8"/>
  <c r="E118" i="8"/>
  <c r="F118" i="8"/>
  <c r="G118" i="8"/>
  <c r="H118" i="8"/>
  <c r="I118" i="8"/>
  <c r="J118" i="8"/>
  <c r="K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E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C118" i="8"/>
  <c r="AK108" i="8"/>
  <c r="BU108" i="8"/>
  <c r="D109" i="8"/>
  <c r="D108" i="8" s="1"/>
  <c r="E109" i="8"/>
  <c r="E108" i="8" s="1"/>
  <c r="F109" i="8"/>
  <c r="F108" i="8" s="1"/>
  <c r="G109" i="8"/>
  <c r="G108" i="8" s="1"/>
  <c r="H109" i="8"/>
  <c r="H108" i="8" s="1"/>
  <c r="I109" i="8"/>
  <c r="I108" i="8" s="1"/>
  <c r="J109" i="8"/>
  <c r="J108" i="8" s="1"/>
  <c r="K109" i="8"/>
  <c r="K108" i="8" s="1"/>
  <c r="M109" i="8"/>
  <c r="M108" i="8" s="1"/>
  <c r="N109" i="8"/>
  <c r="N108" i="8" s="1"/>
  <c r="O109" i="8"/>
  <c r="O108" i="8" s="1"/>
  <c r="P109" i="8"/>
  <c r="P108" i="8" s="1"/>
  <c r="Q109" i="8"/>
  <c r="Q108" i="8" s="1"/>
  <c r="R109" i="8"/>
  <c r="R108" i="8" s="1"/>
  <c r="S109" i="8"/>
  <c r="S108" i="8" s="1"/>
  <c r="T109" i="8"/>
  <c r="T108" i="8" s="1"/>
  <c r="U109" i="8"/>
  <c r="U108" i="8" s="1"/>
  <c r="V109" i="8"/>
  <c r="V108" i="8" s="1"/>
  <c r="W109" i="8"/>
  <c r="W108" i="8" s="1"/>
  <c r="X109" i="8"/>
  <c r="X108" i="8" s="1"/>
  <c r="Y109" i="8"/>
  <c r="Y108" i="8" s="1"/>
  <c r="Z109" i="8"/>
  <c r="Z108" i="8" s="1"/>
  <c r="AA109" i="8"/>
  <c r="AA108" i="8" s="1"/>
  <c r="AB109" i="8"/>
  <c r="AB108" i="8" s="1"/>
  <c r="AC109" i="8"/>
  <c r="AC108" i="8" s="1"/>
  <c r="AD109" i="8"/>
  <c r="AD108" i="8" s="1"/>
  <c r="AE109" i="8"/>
  <c r="AE108" i="8" s="1"/>
  <c r="AF109" i="8"/>
  <c r="AF108" i="8" s="1"/>
  <c r="AG109" i="8"/>
  <c r="AG108" i="8" s="1"/>
  <c r="AH109" i="8"/>
  <c r="AH108" i="8" s="1"/>
  <c r="AI109" i="8"/>
  <c r="AI108" i="8" s="1"/>
  <c r="AJ109" i="8"/>
  <c r="AJ108" i="8" s="1"/>
  <c r="AK109" i="8"/>
  <c r="AL109" i="8"/>
  <c r="AL108" i="8" s="1"/>
  <c r="AM109" i="8"/>
  <c r="AM108" i="8" s="1"/>
  <c r="AN109" i="8"/>
  <c r="AN108" i="8" s="1"/>
  <c r="AO109" i="8"/>
  <c r="AO108" i="8" s="1"/>
  <c r="AP109" i="8"/>
  <c r="AP108" i="8" s="1"/>
  <c r="AQ109" i="8"/>
  <c r="AQ108" i="8" s="1"/>
  <c r="AR109" i="8"/>
  <c r="AR108" i="8" s="1"/>
  <c r="AS109" i="8"/>
  <c r="AS108" i="8" s="1"/>
  <c r="AT109" i="8"/>
  <c r="AT108" i="8" s="1"/>
  <c r="AU109" i="8"/>
  <c r="AU108" i="8" s="1"/>
  <c r="AV109" i="8"/>
  <c r="AV108" i="8" s="1"/>
  <c r="AW109" i="8"/>
  <c r="AW108" i="8" s="1"/>
  <c r="AX109" i="8"/>
  <c r="AX108" i="8" s="1"/>
  <c r="AY109" i="8"/>
  <c r="AY108" i="8" s="1"/>
  <c r="AZ109" i="8"/>
  <c r="AZ108" i="8" s="1"/>
  <c r="BA109" i="8"/>
  <c r="BA108" i="8" s="1"/>
  <c r="BB109" i="8"/>
  <c r="BB108" i="8" s="1"/>
  <c r="BC109" i="8"/>
  <c r="BC108" i="8" s="1"/>
  <c r="BD109" i="8"/>
  <c r="BD108" i="8" s="1"/>
  <c r="BE109" i="8"/>
  <c r="BE108" i="8" s="1"/>
  <c r="BF109" i="8"/>
  <c r="BF108" i="8" s="1"/>
  <c r="BG109" i="8"/>
  <c r="BG108" i="8" s="1"/>
  <c r="BH109" i="8"/>
  <c r="BH108" i="8" s="1"/>
  <c r="BI109" i="8"/>
  <c r="BI108" i="8" s="1"/>
  <c r="BJ109" i="8"/>
  <c r="BJ108" i="8" s="1"/>
  <c r="BK109" i="8"/>
  <c r="BK108" i="8" s="1"/>
  <c r="BL109" i="8"/>
  <c r="BL108" i="8" s="1"/>
  <c r="BM109" i="8"/>
  <c r="BM108" i="8" s="1"/>
  <c r="BN109" i="8"/>
  <c r="BN108" i="8" s="1"/>
  <c r="BO109" i="8"/>
  <c r="BO108" i="8" s="1"/>
  <c r="BP109" i="8"/>
  <c r="BP108" i="8" s="1"/>
  <c r="BQ109" i="8"/>
  <c r="BQ108" i="8" s="1"/>
  <c r="BR109" i="8"/>
  <c r="BR108" i="8" s="1"/>
  <c r="BS109" i="8"/>
  <c r="BS108" i="8" s="1"/>
  <c r="BT109" i="8"/>
  <c r="BT108" i="8" s="1"/>
  <c r="BU109" i="8"/>
  <c r="BV109" i="8"/>
  <c r="BV108" i="8" s="1"/>
  <c r="BW109" i="8"/>
  <c r="BW108" i="8" s="1"/>
  <c r="BX109" i="8"/>
  <c r="BX108" i="8" s="1"/>
  <c r="C109" i="8"/>
  <c r="C108" i="8" s="1"/>
  <c r="D67" i="8"/>
  <c r="E67" i="8"/>
  <c r="F67" i="8"/>
  <c r="G67" i="8"/>
  <c r="H67" i="8"/>
  <c r="I67" i="8"/>
  <c r="J67" i="8"/>
  <c r="K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E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C67" i="8"/>
  <c r="AV145" i="8" l="1"/>
  <c r="AV144" i="8" s="1"/>
  <c r="BT145" i="8"/>
  <c r="BT144" i="8" s="1"/>
  <c r="AJ145" i="8"/>
  <c r="AJ144" i="8" s="1"/>
  <c r="BD145" i="8"/>
  <c r="BD144" i="8" s="1"/>
  <c r="AF145" i="8"/>
  <c r="AF144" i="8" s="1"/>
  <c r="BO145" i="8"/>
  <c r="BO144" i="8" s="1"/>
  <c r="AQ145" i="8"/>
  <c r="AQ144" i="8" s="1"/>
  <c r="AE145" i="8"/>
  <c r="AE144" i="8" s="1"/>
  <c r="H145" i="8"/>
  <c r="H144" i="8" s="1"/>
  <c r="BR145" i="8"/>
  <c r="BR144" i="8" s="1"/>
  <c r="BF145" i="8"/>
  <c r="BF144" i="8" s="1"/>
  <c r="AT145" i="8"/>
  <c r="AT144" i="8" s="1"/>
  <c r="AH145" i="8"/>
  <c r="AH144" i="8" s="1"/>
  <c r="V145" i="8"/>
  <c r="V144" i="8" s="1"/>
  <c r="K145" i="8"/>
  <c r="K144" i="8" s="1"/>
  <c r="BH145" i="8"/>
  <c r="BH144" i="8" s="1"/>
  <c r="AR145" i="8"/>
  <c r="AR144" i="8" s="1"/>
  <c r="T145" i="8"/>
  <c r="T144" i="8" s="1"/>
  <c r="S145" i="8"/>
  <c r="S144" i="8" s="1"/>
  <c r="X145" i="8"/>
  <c r="X144" i="8" s="1"/>
  <c r="BP145" i="8"/>
  <c r="BP144" i="8" s="1"/>
  <c r="I145" i="8"/>
  <c r="I144" i="8" s="1"/>
  <c r="BC145" i="8"/>
  <c r="BC144" i="8" s="1"/>
  <c r="BN145" i="8"/>
  <c r="BN144" i="8" s="1"/>
  <c r="AP145" i="8"/>
  <c r="AP144" i="8" s="1"/>
  <c r="AD145" i="8"/>
  <c r="AD144" i="8" s="1"/>
  <c r="BQ145" i="8"/>
  <c r="BQ144" i="8" s="1"/>
  <c r="AS145" i="8"/>
  <c r="AS144" i="8" s="1"/>
  <c r="AG145" i="8"/>
  <c r="AG144" i="8" s="1"/>
  <c r="BM145" i="8"/>
  <c r="BM144" i="8" s="1"/>
  <c r="AO145" i="8"/>
  <c r="AO144" i="8" s="1"/>
  <c r="Q145" i="8"/>
  <c r="Q144" i="8" s="1"/>
  <c r="BX145" i="8"/>
  <c r="BX144" i="8" s="1"/>
  <c r="AZ145" i="8"/>
  <c r="AZ144" i="8" s="1"/>
  <c r="AN145" i="8"/>
  <c r="AN144" i="8" s="1"/>
  <c r="P145" i="8"/>
  <c r="P144" i="8" s="1"/>
  <c r="BW145" i="8"/>
  <c r="BW144" i="8" s="1"/>
  <c r="BK145" i="8"/>
  <c r="BK144" i="8" s="1"/>
  <c r="AY145" i="8"/>
  <c r="AY144" i="8" s="1"/>
  <c r="AM145" i="8"/>
  <c r="AM144" i="8" s="1"/>
  <c r="AA145" i="8"/>
  <c r="AA144" i="8" s="1"/>
  <c r="O145" i="8"/>
  <c r="O144" i="8" s="1"/>
  <c r="D145" i="8"/>
  <c r="D144" i="8" s="1"/>
  <c r="R145" i="8"/>
  <c r="R144" i="8" s="1"/>
  <c r="U145" i="8"/>
  <c r="U144" i="8" s="1"/>
  <c r="C145" i="8"/>
  <c r="C144" i="8" s="1"/>
  <c r="AC145" i="8"/>
  <c r="AC144" i="8" s="1"/>
  <c r="AB145" i="8"/>
  <c r="AB144" i="8" s="1"/>
  <c r="BS145" i="8"/>
  <c r="BS144" i="8" s="1"/>
  <c r="BG145" i="8"/>
  <c r="BG144" i="8" s="1"/>
  <c r="AU145" i="8"/>
  <c r="AU144" i="8" s="1"/>
  <c r="AI145" i="8"/>
  <c r="AI144" i="8" s="1"/>
  <c r="W145" i="8"/>
  <c r="W144" i="8" s="1"/>
  <c r="BV145" i="8"/>
  <c r="BV144" i="8" s="1"/>
  <c r="BJ145" i="8"/>
  <c r="BJ144" i="8" s="1"/>
  <c r="AX145" i="8"/>
  <c r="AX144" i="8" s="1"/>
  <c r="AL145" i="8"/>
  <c r="AL144" i="8" s="1"/>
  <c r="Z145" i="8"/>
  <c r="Z144" i="8" s="1"/>
  <c r="N145" i="8"/>
  <c r="N144" i="8" s="1"/>
  <c r="BB145" i="8"/>
  <c r="BB144" i="8" s="1"/>
  <c r="G145" i="8"/>
  <c r="G144" i="8" s="1"/>
  <c r="J145" i="8"/>
  <c r="J144" i="8" s="1"/>
  <c r="BA145" i="8"/>
  <c r="BA144" i="8" s="1"/>
  <c r="F145" i="8"/>
  <c r="F144" i="8" s="1"/>
  <c r="BL145" i="8"/>
  <c r="BL144" i="8" s="1"/>
  <c r="E145" i="8"/>
  <c r="E144" i="8" s="1"/>
  <c r="BU145" i="8"/>
  <c r="BU144" i="8" s="1"/>
  <c r="BI145" i="8"/>
  <c r="BI144" i="8" s="1"/>
  <c r="AW145" i="8"/>
  <c r="AW144" i="8" s="1"/>
  <c r="AK145" i="8"/>
  <c r="AK144" i="8" s="1"/>
  <c r="Y145" i="8"/>
  <c r="Y144" i="8" s="1"/>
  <c r="M145" i="8"/>
  <c r="M144" i="8" s="1"/>
  <c r="BE145" i="8"/>
  <c r="BE144" i="8" s="1"/>
  <c r="BZ143" i="8"/>
  <c r="BZ140" i="8"/>
  <c r="BZ139" i="8"/>
  <c r="BZ138" i="8"/>
  <c r="BZ137" i="8"/>
  <c r="BZ136" i="8"/>
  <c r="BZ135" i="8"/>
  <c r="BZ134" i="8"/>
  <c r="BZ133" i="8"/>
  <c r="BZ132" i="8"/>
  <c r="BZ131" i="8"/>
  <c r="BZ130" i="8"/>
  <c r="BZ129" i="8"/>
  <c r="BZ128" i="8"/>
  <c r="BZ127" i="8"/>
  <c r="BZ126" i="8"/>
  <c r="BZ125" i="8"/>
  <c r="BZ124" i="8"/>
  <c r="BZ123" i="8"/>
  <c r="BZ122" i="8"/>
  <c r="BZ121" i="8"/>
  <c r="BZ120" i="8"/>
  <c r="BZ119" i="8"/>
  <c r="BZ117" i="8"/>
  <c r="BZ116" i="8"/>
  <c r="BZ115" i="8"/>
  <c r="BZ114" i="8"/>
  <c r="BZ113" i="8"/>
  <c r="BZ112" i="8"/>
  <c r="BZ111" i="8"/>
  <c r="BZ110" i="8"/>
  <c r="BZ107" i="8"/>
  <c r="BZ106" i="8"/>
  <c r="BZ105" i="8"/>
  <c r="BZ104" i="8"/>
  <c r="BZ103" i="8"/>
  <c r="BZ102" i="8"/>
  <c r="BZ101" i="8"/>
  <c r="BZ100" i="8"/>
  <c r="BZ99" i="8"/>
  <c r="BZ98" i="8"/>
  <c r="BZ97" i="8"/>
  <c r="BZ96" i="8"/>
  <c r="BZ95" i="8"/>
  <c r="BZ94" i="8"/>
  <c r="BZ93" i="8"/>
  <c r="BZ92" i="8"/>
  <c r="BZ91" i="8"/>
  <c r="BZ90" i="8"/>
  <c r="BZ89" i="8"/>
  <c r="BZ88" i="8"/>
  <c r="BZ87" i="8"/>
  <c r="BZ86" i="8"/>
  <c r="BZ85" i="8"/>
  <c r="BZ84" i="8"/>
  <c r="BZ83" i="8"/>
  <c r="BZ82" i="8"/>
  <c r="BZ81" i="8"/>
  <c r="BZ80" i="8"/>
  <c r="BZ79" i="8"/>
  <c r="BZ78" i="8"/>
  <c r="BZ77" i="8"/>
  <c r="BZ76" i="8"/>
  <c r="BZ75" i="8"/>
  <c r="BZ74" i="8"/>
  <c r="BZ73" i="8"/>
  <c r="BZ72" i="8"/>
  <c r="BZ71" i="8"/>
  <c r="BZ70" i="8"/>
  <c r="BZ69" i="8"/>
  <c r="BZ68" i="8"/>
  <c r="BZ66" i="8"/>
  <c r="BZ65" i="8"/>
  <c r="BZ64" i="8"/>
  <c r="BZ63" i="8"/>
  <c r="BZ62" i="8"/>
  <c r="BZ61" i="8"/>
  <c r="BZ60" i="8"/>
  <c r="BZ59" i="8"/>
  <c r="BZ58" i="8"/>
  <c r="BZ57" i="8"/>
  <c r="BZ56" i="8"/>
  <c r="BZ55" i="8"/>
  <c r="BZ54" i="8"/>
  <c r="BZ53" i="8"/>
  <c r="BZ52" i="8"/>
  <c r="BZ51" i="8"/>
  <c r="BZ50" i="8"/>
  <c r="BZ49" i="8"/>
  <c r="BZ48" i="8"/>
  <c r="BZ47" i="8"/>
  <c r="BZ46" i="8"/>
  <c r="BZ45" i="8"/>
  <c r="BZ44" i="8"/>
  <c r="BZ43" i="8"/>
  <c r="BZ42" i="8"/>
  <c r="BZ41" i="8"/>
  <c r="BZ40" i="8"/>
  <c r="BZ39" i="8"/>
  <c r="BZ38" i="8"/>
  <c r="BZ37" i="8"/>
  <c r="BZ36" i="8"/>
  <c r="BZ35" i="8"/>
  <c r="BZ34" i="8"/>
  <c r="BZ33" i="8"/>
  <c r="BZ32" i="8"/>
  <c r="BZ31" i="8"/>
  <c r="BZ30" i="8"/>
  <c r="BZ29" i="8"/>
  <c r="BZ28" i="8"/>
  <c r="BZ27" i="8"/>
  <c r="BZ26" i="8"/>
  <c r="BZ25" i="8"/>
  <c r="BZ24" i="8"/>
  <c r="BZ23" i="8"/>
  <c r="BZ22" i="8"/>
  <c r="BZ21" i="8"/>
  <c r="BZ20" i="8"/>
  <c r="BZ19" i="8"/>
  <c r="BZ18" i="8"/>
  <c r="BZ17" i="8"/>
  <c r="BZ16" i="8"/>
  <c r="BZ15" i="8"/>
  <c r="BZ14" i="8"/>
  <c r="BZ13" i="8"/>
  <c r="BZ12" i="8"/>
  <c r="BZ11" i="8"/>
  <c r="CN10" i="8"/>
  <c r="CM10" i="8"/>
  <c r="CL10" i="8"/>
  <c r="CK10" i="8"/>
  <c r="CJ10" i="8"/>
  <c r="CI10" i="8"/>
  <c r="CH10" i="8"/>
  <c r="CG10" i="8"/>
  <c r="CF10" i="8"/>
  <c r="BZ10" i="8"/>
  <c r="CN9" i="8"/>
  <c r="CM9" i="8"/>
  <c r="CL9" i="8"/>
  <c r="CK9" i="8"/>
  <c r="CJ9" i="8"/>
  <c r="CI9" i="8"/>
  <c r="CH9" i="8"/>
  <c r="CG9" i="8"/>
  <c r="CF9" i="8"/>
  <c r="BZ9" i="8"/>
  <c r="CN8" i="8"/>
  <c r="CM8" i="8"/>
  <c r="CL8" i="8"/>
  <c r="CK8" i="8"/>
  <c r="CJ8" i="8"/>
  <c r="CI8" i="8"/>
  <c r="CH8" i="8"/>
  <c r="CG8" i="8"/>
  <c r="CF8" i="8"/>
  <c r="BZ8" i="8"/>
  <c r="CN7" i="8"/>
  <c r="CM7" i="8"/>
  <c r="CL7" i="8"/>
  <c r="CK7" i="8"/>
  <c r="CJ7" i="8"/>
  <c r="CI7" i="8"/>
  <c r="CH7" i="8"/>
  <c r="CG7" i="8"/>
  <c r="CF7" i="8"/>
  <c r="BZ7" i="8"/>
  <c r="CN6" i="8"/>
  <c r="CM6" i="8"/>
  <c r="CL6" i="8"/>
  <c r="CK6" i="8"/>
  <c r="CJ6" i="8"/>
  <c r="CI6" i="8"/>
  <c r="CH6" i="8"/>
  <c r="CG6" i="8"/>
  <c r="CF6" i="8"/>
  <c r="BZ6" i="8"/>
  <c r="FC10" i="8" l="1"/>
  <c r="BZ67" i="8"/>
  <c r="CL12" i="8"/>
  <c r="CM12" i="8"/>
  <c r="CI12" i="8"/>
  <c r="BZ118" i="8"/>
  <c r="FC7" i="8"/>
  <c r="CK12" i="8"/>
  <c r="FC8" i="8"/>
  <c r="CG12" i="8"/>
  <c r="CN12" i="8"/>
  <c r="CH12" i="8"/>
  <c r="BZ142" i="8"/>
  <c r="CF12" i="8"/>
  <c r="BZ109" i="8"/>
  <c r="BZ108" i="8" s="1"/>
  <c r="BZ141" i="8"/>
  <c r="FC9" i="8"/>
  <c r="CJ12" i="8"/>
  <c r="FC6" i="8"/>
  <c r="BY252" i="7"/>
  <c r="BX252" i="7"/>
  <c r="BW252" i="7"/>
  <c r="BV252" i="7"/>
  <c r="BU252" i="7"/>
  <c r="BT252" i="7"/>
  <c r="BS252" i="7"/>
  <c r="BR252" i="7"/>
  <c r="BQ252" i="7"/>
  <c r="BP252" i="7"/>
  <c r="BO252" i="7"/>
  <c r="BN252" i="7"/>
  <c r="BM252" i="7"/>
  <c r="BL252" i="7"/>
  <c r="BK252" i="7"/>
  <c r="BJ252" i="7"/>
  <c r="BI252" i="7"/>
  <c r="BH252" i="7"/>
  <c r="BG252" i="7"/>
  <c r="BF252" i="7"/>
  <c r="BE252" i="7"/>
  <c r="BD252" i="7"/>
  <c r="BC252" i="7"/>
  <c r="BB252" i="7"/>
  <c r="BA252" i="7"/>
  <c r="AZ252" i="7"/>
  <c r="AY252" i="7"/>
  <c r="AX252" i="7"/>
  <c r="AW252" i="7"/>
  <c r="AV252" i="7"/>
  <c r="AU252" i="7"/>
  <c r="AT252" i="7"/>
  <c r="AS252" i="7"/>
  <c r="AR252" i="7"/>
  <c r="AQ252" i="7"/>
  <c r="AP252" i="7"/>
  <c r="AO252" i="7"/>
  <c r="AN252" i="7"/>
  <c r="AM252" i="7"/>
  <c r="AL252" i="7"/>
  <c r="AK252" i="7"/>
  <c r="AJ252" i="7"/>
  <c r="AI252" i="7"/>
  <c r="AH252" i="7"/>
  <c r="AG252" i="7"/>
  <c r="AF252" i="7"/>
  <c r="AE252" i="7"/>
  <c r="AD252" i="7"/>
  <c r="AC252" i="7"/>
  <c r="AB252" i="7"/>
  <c r="AA252" i="7"/>
  <c r="Z252" i="7"/>
  <c r="Y252" i="7"/>
  <c r="X252" i="7"/>
  <c r="W252" i="7"/>
  <c r="V252" i="7"/>
  <c r="U252" i="7"/>
  <c r="T252" i="7"/>
  <c r="S252" i="7"/>
  <c r="R252" i="7"/>
  <c r="Q252" i="7"/>
  <c r="P252" i="7"/>
  <c r="O252" i="7"/>
  <c r="N252" i="7"/>
  <c r="K252" i="7"/>
  <c r="J252" i="7"/>
  <c r="I252" i="7"/>
  <c r="H252" i="7"/>
  <c r="G252" i="7"/>
  <c r="F252" i="7"/>
  <c r="E252" i="7"/>
  <c r="D252" i="7"/>
  <c r="C252" i="7"/>
  <c r="BZ251" i="7"/>
  <c r="BZ250" i="7"/>
  <c r="BZ249" i="7"/>
  <c r="BZ248" i="7"/>
  <c r="BZ247" i="7"/>
  <c r="BZ246" i="7"/>
  <c r="BZ245" i="7"/>
  <c r="BZ244" i="7"/>
  <c r="BZ243" i="7"/>
  <c r="BZ242" i="7"/>
  <c r="BZ241" i="7"/>
  <c r="M240" i="7"/>
  <c r="BZ240" i="7" s="1"/>
  <c r="BZ239" i="7"/>
  <c r="BZ238" i="7"/>
  <c r="M237" i="7"/>
  <c r="BZ237" i="7" s="1"/>
  <c r="BZ236" i="7"/>
  <c r="BZ235" i="7"/>
  <c r="BZ234" i="7"/>
  <c r="BZ233" i="7"/>
  <c r="M232" i="7"/>
  <c r="BZ232" i="7" s="1"/>
  <c r="BZ231" i="7"/>
  <c r="BZ230" i="7"/>
  <c r="BZ229" i="7"/>
  <c r="BY228" i="7"/>
  <c r="BX228" i="7"/>
  <c r="BW228" i="7"/>
  <c r="BV228" i="7"/>
  <c r="BU228" i="7"/>
  <c r="BT228" i="7"/>
  <c r="BS228" i="7"/>
  <c r="BR228" i="7"/>
  <c r="BQ228" i="7"/>
  <c r="BP228" i="7"/>
  <c r="BO228" i="7"/>
  <c r="BN228" i="7"/>
  <c r="BM228" i="7"/>
  <c r="BL228" i="7"/>
  <c r="BK228" i="7"/>
  <c r="BJ228" i="7"/>
  <c r="BI228" i="7"/>
  <c r="BH228" i="7"/>
  <c r="BG228" i="7"/>
  <c r="BF228" i="7"/>
  <c r="BE228" i="7"/>
  <c r="BD228" i="7"/>
  <c r="BC228" i="7"/>
  <c r="BB228" i="7"/>
  <c r="BA228" i="7"/>
  <c r="AZ228" i="7"/>
  <c r="AY228" i="7"/>
  <c r="AX228" i="7"/>
  <c r="AW228" i="7"/>
  <c r="AV228" i="7"/>
  <c r="AU228" i="7"/>
  <c r="AT228" i="7"/>
  <c r="AS228" i="7"/>
  <c r="AR228" i="7"/>
  <c r="AQ228" i="7"/>
  <c r="AP228" i="7"/>
  <c r="AO228" i="7"/>
  <c r="AN228" i="7"/>
  <c r="AM228" i="7"/>
  <c r="AL228" i="7"/>
  <c r="AK228" i="7"/>
  <c r="AJ228" i="7"/>
  <c r="AI228" i="7"/>
  <c r="AH228" i="7"/>
  <c r="AG228" i="7"/>
  <c r="AF228" i="7"/>
  <c r="AE228" i="7"/>
  <c r="AD228" i="7"/>
  <c r="AC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P228" i="7"/>
  <c r="O228" i="7"/>
  <c r="N228" i="7"/>
  <c r="K228" i="7"/>
  <c r="J228" i="7"/>
  <c r="I228" i="7"/>
  <c r="H228" i="7"/>
  <c r="G228" i="7"/>
  <c r="F228" i="7"/>
  <c r="E228" i="7"/>
  <c r="D228" i="7"/>
  <c r="C228" i="7"/>
  <c r="M227" i="7"/>
  <c r="M228" i="7" s="1"/>
  <c r="BZ226" i="7"/>
  <c r="BZ225" i="7"/>
  <c r="BZ224" i="7"/>
  <c r="BZ223" i="7"/>
  <c r="BZ222" i="7"/>
  <c r="BZ221" i="7"/>
  <c r="BZ220" i="7"/>
  <c r="BZ219" i="7"/>
  <c r="BZ218" i="7"/>
  <c r="BZ217" i="7"/>
  <c r="BZ216" i="7"/>
  <c r="BZ215" i="7"/>
  <c r="BZ214" i="7"/>
  <c r="BZ213" i="7"/>
  <c r="BZ212" i="7"/>
  <c r="BZ211" i="7"/>
  <c r="BZ210" i="7"/>
  <c r="BZ209" i="7"/>
  <c r="BZ208" i="7"/>
  <c r="BZ207" i="7"/>
  <c r="BZ206" i="7"/>
  <c r="BZ205" i="7"/>
  <c r="BZ204" i="7"/>
  <c r="BZ203" i="7"/>
  <c r="BZ202" i="7"/>
  <c r="BZ201" i="7"/>
  <c r="BZ200" i="7"/>
  <c r="BZ199" i="7"/>
  <c r="BZ198" i="7"/>
  <c r="BZ197" i="7"/>
  <c r="BZ196" i="7"/>
  <c r="BZ195" i="7"/>
  <c r="BZ194" i="7"/>
  <c r="BZ193" i="7"/>
  <c r="BZ192" i="7"/>
  <c r="BZ191" i="7"/>
  <c r="BZ190" i="7"/>
  <c r="BZ189" i="7"/>
  <c r="BZ188" i="7"/>
  <c r="BZ187" i="7"/>
  <c r="BZ186" i="7"/>
  <c r="BZ185" i="7"/>
  <c r="BZ184" i="7"/>
  <c r="BZ183" i="7"/>
  <c r="BZ182" i="7"/>
  <c r="BY181" i="7"/>
  <c r="BX181" i="7"/>
  <c r="BW181" i="7"/>
  <c r="BV181" i="7"/>
  <c r="BU181" i="7"/>
  <c r="BT181" i="7"/>
  <c r="BS181" i="7"/>
  <c r="BR181" i="7"/>
  <c r="BQ181" i="7"/>
  <c r="BP181" i="7"/>
  <c r="BO181" i="7"/>
  <c r="BN181" i="7"/>
  <c r="BM181" i="7"/>
  <c r="BL181" i="7"/>
  <c r="BK181" i="7"/>
  <c r="BJ181" i="7"/>
  <c r="BI181" i="7"/>
  <c r="BH181" i="7"/>
  <c r="BG181" i="7"/>
  <c r="BF181" i="7"/>
  <c r="BE181" i="7"/>
  <c r="BD181" i="7"/>
  <c r="BC181" i="7"/>
  <c r="BB181" i="7"/>
  <c r="BA181" i="7"/>
  <c r="AZ181" i="7"/>
  <c r="AY181" i="7"/>
  <c r="AX181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K181" i="7"/>
  <c r="AJ181" i="7"/>
  <c r="AI181" i="7"/>
  <c r="AH181" i="7"/>
  <c r="AG181" i="7"/>
  <c r="AF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O181" i="7"/>
  <c r="N181" i="7"/>
  <c r="K181" i="7"/>
  <c r="J181" i="7"/>
  <c r="I181" i="7"/>
  <c r="H181" i="7"/>
  <c r="G181" i="7"/>
  <c r="F181" i="7"/>
  <c r="E181" i="7"/>
  <c r="D181" i="7"/>
  <c r="C181" i="7"/>
  <c r="M180" i="7"/>
  <c r="BZ180" i="7" s="1"/>
  <c r="BZ179" i="7"/>
  <c r="BZ178" i="7"/>
  <c r="BZ177" i="7"/>
  <c r="BZ176" i="7"/>
  <c r="BZ175" i="7"/>
  <c r="M174" i="7"/>
  <c r="BZ174" i="7" s="1"/>
  <c r="BZ173" i="7"/>
  <c r="M172" i="7"/>
  <c r="BZ172" i="7" s="1"/>
  <c r="BZ171" i="7"/>
  <c r="BZ170" i="7"/>
  <c r="M169" i="7"/>
  <c r="BZ168" i="7"/>
  <c r="BZ167" i="7"/>
  <c r="BZ166" i="7"/>
  <c r="BZ165" i="7"/>
  <c r="BZ164" i="7"/>
  <c r="BZ163" i="7"/>
  <c r="BZ162" i="7"/>
  <c r="BZ161" i="7"/>
  <c r="BZ160" i="7"/>
  <c r="BZ159" i="7"/>
  <c r="BZ158" i="7"/>
  <c r="BZ157" i="7"/>
  <c r="BZ156" i="7"/>
  <c r="BZ155" i="7"/>
  <c r="BZ154" i="7"/>
  <c r="BZ153" i="7"/>
  <c r="BZ152" i="7"/>
  <c r="BZ151" i="7"/>
  <c r="BZ150" i="7"/>
  <c r="BZ149" i="7"/>
  <c r="BZ148" i="7"/>
  <c r="BZ147" i="7"/>
  <c r="BZ146" i="7"/>
  <c r="BZ145" i="7"/>
  <c r="BZ144" i="7"/>
  <c r="BZ143" i="7"/>
  <c r="BZ142" i="7"/>
  <c r="BZ141" i="7"/>
  <c r="BZ140" i="7"/>
  <c r="BZ139" i="7"/>
  <c r="BZ138" i="7"/>
  <c r="BZ137" i="7"/>
  <c r="BZ136" i="7"/>
  <c r="BZ135" i="7"/>
  <c r="BZ134" i="7"/>
  <c r="BZ133" i="7"/>
  <c r="BZ132" i="7"/>
  <c r="BZ131" i="7"/>
  <c r="BZ130" i="7"/>
  <c r="BZ129" i="7"/>
  <c r="BZ128" i="7"/>
  <c r="BZ127" i="7"/>
  <c r="BZ126" i="7"/>
  <c r="BZ125" i="7"/>
  <c r="BZ124" i="7"/>
  <c r="BZ123" i="7"/>
  <c r="BZ122" i="7"/>
  <c r="BZ121" i="7"/>
  <c r="BZ120" i="7"/>
  <c r="BZ119" i="7"/>
  <c r="BZ118" i="7"/>
  <c r="BZ117" i="7"/>
  <c r="BZ116" i="7"/>
  <c r="BZ115" i="7"/>
  <c r="BZ114" i="7"/>
  <c r="BZ113" i="7"/>
  <c r="BZ112" i="7"/>
  <c r="BZ111" i="7"/>
  <c r="BZ110" i="7"/>
  <c r="BZ109" i="7"/>
  <c r="BZ108" i="7"/>
  <c r="BZ107" i="7"/>
  <c r="BZ106" i="7"/>
  <c r="BZ105" i="7"/>
  <c r="BZ104" i="7"/>
  <c r="BZ103" i="7"/>
  <c r="BZ102" i="7"/>
  <c r="BZ101" i="7"/>
  <c r="BZ100" i="7"/>
  <c r="BZ99" i="7"/>
  <c r="BZ98" i="7"/>
  <c r="BZ97" i="7"/>
  <c r="BZ96" i="7"/>
  <c r="BZ95" i="7"/>
  <c r="BZ94" i="7"/>
  <c r="BZ93" i="7"/>
  <c r="BZ92" i="7"/>
  <c r="BZ91" i="7"/>
  <c r="BZ90" i="7"/>
  <c r="BZ89" i="7"/>
  <c r="BZ88" i="7"/>
  <c r="BZ87" i="7"/>
  <c r="BZ86" i="7"/>
  <c r="BZ85" i="7"/>
  <c r="BZ84" i="7"/>
  <c r="BZ83" i="7"/>
  <c r="BZ82" i="7"/>
  <c r="BZ81" i="7"/>
  <c r="BZ80" i="7"/>
  <c r="BZ79" i="7"/>
  <c r="BZ78" i="7"/>
  <c r="BZ77" i="7"/>
  <c r="BZ76" i="7"/>
  <c r="EG75" i="7"/>
  <c r="EH75" i="7" s="1"/>
  <c r="BZ75" i="7"/>
  <c r="BZ74" i="7"/>
  <c r="BZ73" i="7"/>
  <c r="BZ72" i="7"/>
  <c r="BZ71" i="7"/>
  <c r="BZ70" i="7"/>
  <c r="BZ69" i="7"/>
  <c r="BZ68" i="7"/>
  <c r="BZ67" i="7"/>
  <c r="BZ66" i="7"/>
  <c r="BZ65" i="7"/>
  <c r="BZ64" i="7"/>
  <c r="BZ63" i="7"/>
  <c r="BZ62" i="7"/>
  <c r="BZ61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K60" i="7"/>
  <c r="J60" i="7"/>
  <c r="I60" i="7"/>
  <c r="H60" i="7"/>
  <c r="G60" i="7"/>
  <c r="F60" i="7"/>
  <c r="E60" i="7"/>
  <c r="D60" i="7"/>
  <c r="C60" i="7"/>
  <c r="BZ59" i="7"/>
  <c r="BZ58" i="7"/>
  <c r="BZ57" i="7"/>
  <c r="BZ56" i="7"/>
  <c r="BZ55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K54" i="7"/>
  <c r="J54" i="7"/>
  <c r="I54" i="7"/>
  <c r="H54" i="7"/>
  <c r="G54" i="7"/>
  <c r="F54" i="7"/>
  <c r="E54" i="7"/>
  <c r="C54" i="7"/>
  <c r="M53" i="7"/>
  <c r="D53" i="7"/>
  <c r="BZ53" i="7" s="1"/>
  <c r="BZ52" i="7"/>
  <c r="BZ51" i="7"/>
  <c r="BZ50" i="7"/>
  <c r="BZ49" i="7"/>
  <c r="BZ48" i="7"/>
  <c r="BZ47" i="7"/>
  <c r="BZ46" i="7"/>
  <c r="BZ45" i="7"/>
  <c r="BZ44" i="7"/>
  <c r="BZ43" i="7"/>
  <c r="BZ42" i="7"/>
  <c r="BZ41" i="7"/>
  <c r="BZ40" i="7"/>
  <c r="BZ39" i="7"/>
  <c r="BZ38" i="7"/>
  <c r="BZ37" i="7"/>
  <c r="BZ36" i="7"/>
  <c r="BZ35" i="7"/>
  <c r="BZ34" i="7"/>
  <c r="BZ33" i="7"/>
  <c r="BZ32" i="7"/>
  <c r="BZ31" i="7"/>
  <c r="BZ30" i="7"/>
  <c r="BZ29" i="7"/>
  <c r="BZ28" i="7"/>
  <c r="M27" i="7"/>
  <c r="D27" i="7"/>
  <c r="CM6" i="7" s="1"/>
  <c r="BZ26" i="7"/>
  <c r="BZ25" i="7"/>
  <c r="BZ24" i="7"/>
  <c r="BZ23" i="7"/>
  <c r="BZ22" i="7"/>
  <c r="BZ21" i="7"/>
  <c r="BZ20" i="7"/>
  <c r="BZ19" i="7"/>
  <c r="BZ18" i="7"/>
  <c r="BZ17" i="7"/>
  <c r="BZ16" i="7"/>
  <c r="BZ15" i="7"/>
  <c r="BZ14" i="7"/>
  <c r="BZ13" i="7"/>
  <c r="M12" i="7"/>
  <c r="D12" i="7"/>
  <c r="M11" i="7"/>
  <c r="BZ11" i="7" s="1"/>
  <c r="M10" i="7"/>
  <c r="BZ10" i="7" s="1"/>
  <c r="CT9" i="7"/>
  <c r="CS9" i="7"/>
  <c r="CR9" i="7"/>
  <c r="CQ9" i="7"/>
  <c r="CP9" i="7"/>
  <c r="CO9" i="7"/>
  <c r="CN9" i="7"/>
  <c r="CM9" i="7"/>
  <c r="CL9" i="7"/>
  <c r="BZ9" i="7"/>
  <c r="CT8" i="7"/>
  <c r="CS8" i="7"/>
  <c r="CR8" i="7"/>
  <c r="CQ8" i="7"/>
  <c r="CP8" i="7"/>
  <c r="CO8" i="7"/>
  <c r="CN8" i="7"/>
  <c r="CM8" i="7"/>
  <c r="CL8" i="7"/>
  <c r="BZ8" i="7"/>
  <c r="CT7" i="7"/>
  <c r="CS7" i="7"/>
  <c r="CR7" i="7"/>
  <c r="CQ7" i="7"/>
  <c r="CP7" i="7"/>
  <c r="CO7" i="7"/>
  <c r="CN7" i="7"/>
  <c r="CM7" i="7"/>
  <c r="CL7" i="7"/>
  <c r="D7" i="7"/>
  <c r="BZ7" i="7" s="1"/>
  <c r="CT6" i="7"/>
  <c r="CS6" i="7"/>
  <c r="CR6" i="7"/>
  <c r="CQ6" i="7"/>
  <c r="CP6" i="7"/>
  <c r="CO6" i="7"/>
  <c r="CN6" i="7"/>
  <c r="CL6" i="7"/>
  <c r="D6" i="7"/>
  <c r="BZ6" i="7" s="1"/>
  <c r="CT5" i="7"/>
  <c r="CS5" i="7"/>
  <c r="CR5" i="7"/>
  <c r="CQ5" i="7"/>
  <c r="CP5" i="7"/>
  <c r="CO5" i="7"/>
  <c r="CN5" i="7"/>
  <c r="CL5" i="7"/>
  <c r="CP4" i="7" l="1"/>
  <c r="CN4" i="7"/>
  <c r="AB253" i="7"/>
  <c r="AB254" i="7" s="1"/>
  <c r="BX253" i="7"/>
  <c r="BX254" i="7" s="1"/>
  <c r="BZ169" i="7"/>
  <c r="Y253" i="7"/>
  <c r="Y254" i="7" s="1"/>
  <c r="AK253" i="7"/>
  <c r="AK254" i="7" s="1"/>
  <c r="AW253" i="7"/>
  <c r="AW254" i="7" s="1"/>
  <c r="BI253" i="7"/>
  <c r="BI254" i="7" s="1"/>
  <c r="BU253" i="7"/>
  <c r="BU254" i="7" s="1"/>
  <c r="P253" i="7"/>
  <c r="P254" i="7" s="1"/>
  <c r="AN253" i="7"/>
  <c r="AN254" i="7" s="1"/>
  <c r="AZ253" i="7"/>
  <c r="AZ254" i="7" s="1"/>
  <c r="BL253" i="7"/>
  <c r="BL254" i="7" s="1"/>
  <c r="V253" i="7"/>
  <c r="V254" i="7" s="1"/>
  <c r="AH253" i="7"/>
  <c r="AH254" i="7" s="1"/>
  <c r="AT253" i="7"/>
  <c r="AT254" i="7" s="1"/>
  <c r="BF253" i="7"/>
  <c r="BF254" i="7" s="1"/>
  <c r="BR253" i="7"/>
  <c r="BR254" i="7" s="1"/>
  <c r="J253" i="7"/>
  <c r="J254" i="7" s="1"/>
  <c r="Q253" i="7"/>
  <c r="Q254" i="7" s="1"/>
  <c r="AO253" i="7"/>
  <c r="AO254" i="7" s="1"/>
  <c r="BM253" i="7"/>
  <c r="BM254" i="7" s="1"/>
  <c r="CO4" i="7"/>
  <c r="R253" i="7"/>
  <c r="R254" i="7" s="1"/>
  <c r="AP253" i="7"/>
  <c r="AP254" i="7" s="1"/>
  <c r="BN253" i="7"/>
  <c r="BN254" i="7" s="1"/>
  <c r="N253" i="7"/>
  <c r="N254" i="7" s="1"/>
  <c r="AL253" i="7"/>
  <c r="AL254" i="7" s="1"/>
  <c r="BV253" i="7"/>
  <c r="BV254" i="7" s="1"/>
  <c r="C253" i="7"/>
  <c r="C254" i="7" s="1"/>
  <c r="AA253" i="7"/>
  <c r="AA254" i="7" s="1"/>
  <c r="AY253" i="7"/>
  <c r="AY254" i="7" s="1"/>
  <c r="BW253" i="7"/>
  <c r="BW254" i="7" s="1"/>
  <c r="CR4" i="7"/>
  <c r="BZ27" i="7"/>
  <c r="FI6" i="7" s="1"/>
  <c r="AE253" i="7"/>
  <c r="AE254" i="7" s="1"/>
  <c r="BO253" i="7"/>
  <c r="BO254" i="7" s="1"/>
  <c r="BZ181" i="7"/>
  <c r="FI8" i="7"/>
  <c r="H253" i="7"/>
  <c r="H254" i="7" s="1"/>
  <c r="T253" i="7"/>
  <c r="T254" i="7" s="1"/>
  <c r="AF253" i="7"/>
  <c r="AF254" i="7" s="1"/>
  <c r="AR253" i="7"/>
  <c r="AR254" i="7" s="1"/>
  <c r="BD253" i="7"/>
  <c r="BD254" i="7" s="1"/>
  <c r="BP253" i="7"/>
  <c r="BP254" i="7" s="1"/>
  <c r="AC253" i="7"/>
  <c r="AC254" i="7" s="1"/>
  <c r="BA253" i="7"/>
  <c r="BA254" i="7" s="1"/>
  <c r="BY253" i="7"/>
  <c r="BY254" i="7" s="1"/>
  <c r="F253" i="7"/>
  <c r="F254" i="7" s="1"/>
  <c r="AD253" i="7"/>
  <c r="AD254" i="7" s="1"/>
  <c r="BB253" i="7"/>
  <c r="BB254" i="7" s="1"/>
  <c r="Z253" i="7"/>
  <c r="Z254" i="7" s="1"/>
  <c r="AX253" i="7"/>
  <c r="AX254" i="7" s="1"/>
  <c r="BJ253" i="7"/>
  <c r="BJ254" i="7" s="1"/>
  <c r="G253" i="7"/>
  <c r="G254" i="7" s="1"/>
  <c r="O253" i="7"/>
  <c r="O254" i="7" s="1"/>
  <c r="AM253" i="7"/>
  <c r="AM254" i="7" s="1"/>
  <c r="BK253" i="7"/>
  <c r="BK254" i="7" s="1"/>
  <c r="CQ4" i="7"/>
  <c r="E253" i="7"/>
  <c r="E254" i="7" s="1"/>
  <c r="CS4" i="7"/>
  <c r="S253" i="7"/>
  <c r="S254" i="7" s="1"/>
  <c r="AQ253" i="7"/>
  <c r="AQ254" i="7" s="1"/>
  <c r="BC253" i="7"/>
  <c r="BC254" i="7" s="1"/>
  <c r="FI7" i="7"/>
  <c r="M181" i="7"/>
  <c r="I253" i="7"/>
  <c r="I254" i="7" s="1"/>
  <c r="U253" i="7"/>
  <c r="U254" i="7" s="1"/>
  <c r="AG253" i="7"/>
  <c r="AG254" i="7" s="1"/>
  <c r="AS253" i="7"/>
  <c r="AS254" i="7" s="1"/>
  <c r="BE253" i="7"/>
  <c r="BE254" i="7" s="1"/>
  <c r="BQ253" i="7"/>
  <c r="BQ254" i="7" s="1"/>
  <c r="K253" i="7"/>
  <c r="K254" i="7" s="1"/>
  <c r="W253" i="7"/>
  <c r="W254" i="7" s="1"/>
  <c r="AI253" i="7"/>
  <c r="AI254" i="7" s="1"/>
  <c r="AU253" i="7"/>
  <c r="AU254" i="7" s="1"/>
  <c r="BG253" i="7"/>
  <c r="BG254" i="7" s="1"/>
  <c r="BS253" i="7"/>
  <c r="BS254" i="7" s="1"/>
  <c r="CL4" i="7"/>
  <c r="CT4" i="7"/>
  <c r="BZ12" i="7"/>
  <c r="BZ60" i="7"/>
  <c r="X253" i="7"/>
  <c r="X254" i="7" s="1"/>
  <c r="AJ253" i="7"/>
  <c r="AJ254" i="7" s="1"/>
  <c r="AV253" i="7"/>
  <c r="AV254" i="7" s="1"/>
  <c r="BH253" i="7"/>
  <c r="BH254" i="7" s="1"/>
  <c r="BT253" i="7"/>
  <c r="BT254" i="7" s="1"/>
  <c r="BZ145" i="8"/>
  <c r="BZ144" i="8" s="1"/>
  <c r="FC12" i="8"/>
  <c r="BZ252" i="7"/>
  <c r="M54" i="7"/>
  <c r="BZ227" i="7"/>
  <c r="BZ228" i="7" s="1"/>
  <c r="D54" i="7"/>
  <c r="D253" i="7" s="1"/>
  <c r="D254" i="7" s="1"/>
  <c r="CM5" i="7"/>
  <c r="CM4" i="7" s="1"/>
  <c r="M252" i="7"/>
  <c r="M253" i="7" l="1"/>
  <c r="M254" i="7" s="1"/>
  <c r="FI9" i="7"/>
  <c r="FI4" i="7" s="1"/>
  <c r="BZ54" i="7"/>
  <c r="BZ253" i="7" s="1"/>
  <c r="BZ254" i="7" s="1"/>
  <c r="FI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Wren</author>
  </authors>
  <commentList>
    <comment ref="B247" authorId="0" shapeId="0" xr:uid="{523E66D2-8E14-43BD-B40C-BBD728840567}">
      <text>
        <r>
          <rPr>
            <b/>
            <sz val="9"/>
            <color indexed="81"/>
            <rFont val="Tahoma"/>
            <family val="2"/>
          </rPr>
          <t>Lisa Wren:</t>
        </r>
        <r>
          <rPr>
            <sz val="9"/>
            <color indexed="81"/>
            <rFont val="Tahoma"/>
            <family val="2"/>
          </rPr>
          <t xml:space="preserve">
8/8/23: discussed with LJ - we are moving this item to the Bonds and Leases line and excluding from Rev Per Pupil Report and Dashboard</t>
        </r>
      </text>
    </comment>
  </commentList>
</comments>
</file>

<file path=xl/sharedStrings.xml><?xml version="1.0" encoding="utf-8"?>
<sst xmlns="http://schemas.openxmlformats.org/spreadsheetml/2006/main" count="1686" uniqueCount="1369">
  <si>
    <t>Statement Of Revenues</t>
  </si>
  <si>
    <t>Dashboard</t>
  </si>
  <si>
    <r>
      <t xml:space="preserve">FOR FISCAL YEAR ENDED JUNE 30, 2021 </t>
    </r>
    <r>
      <rPr>
        <sz val="11"/>
        <color rgb="FFFF0000"/>
        <rFont val="Calibri"/>
        <family val="2"/>
      </rPr>
      <t>(INCLUDES CORRECTIONS AS OF 7.11.24)</t>
    </r>
  </si>
  <si>
    <r>
      <t xml:space="preserve">FOR FISCAL YEAR ENDED JUNE 30, 2021 </t>
    </r>
    <r>
      <rPr>
        <sz val="11"/>
        <color rgb="FFFF0000"/>
        <rFont val="Calibri"/>
        <family val="2"/>
      </rPr>
      <t>(CORRECTIONS AS OF 7.11.24)</t>
    </r>
  </si>
  <si>
    <t>(Scroll right for dashboard category roll-up)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</si>
  <si>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</si>
  <si>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</si>
  <si>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</si>
  <si>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</si>
  <si>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</si>
  <si>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</si>
  <si>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</si>
  <si>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</si>
  <si>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</si>
  <si>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</si>
  <si>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</si>
  <si>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</si>
  <si>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</si>
  <si>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</si>
  <si>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</si>
  <si>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</si>
  <si>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</si>
  <si>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</si>
  <si>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</si>
  <si>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</si>
  <si>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</si>
  <si>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</si>
  <si>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</si>
  <si>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</si>
  <si>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</si>
  <si>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</si>
  <si>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</si>
  <si>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</si>
  <si>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</si>
  <si>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</si>
  <si>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</si>
  <si>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</si>
  <si>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</si>
  <si>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</si>
  <si>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</si>
  <si>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</si>
  <si>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</si>
  <si>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</si>
  <si>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</si>
  <si>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</si>
  <si>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</si>
  <si>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</si>
  <si>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</si>
  <si>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</si>
  <si>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</si>
  <si>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</si>
  <si>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</si>
  <si>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</si>
  <si>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</si>
  <si>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</si>
  <si>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</si>
  <si>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</si>
  <si>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</si>
  <si>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</si>
  <si>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</si>
  <si>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</si>
  <si>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</si>
  <si>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</si>
  <si>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</si>
  <si>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</si>
  <si>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</si>
  <si>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</si>
  <si>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</si>
  <si>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</si>
  <si>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</si>
  <si>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</si>
  <si>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</si>
  <si>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</si>
  <si>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</si>
  <si>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3</t>
  </si>
  <si>
    <t>York 04</t>
  </si>
  <si>
    <t>SC Public Charter School District</t>
  </si>
  <si>
    <t>Charter Institute at Erskine</t>
  </si>
  <si>
    <t>Limestone Charter Association</t>
  </si>
  <si>
    <t>State Totals</t>
  </si>
  <si>
    <t>1000</t>
  </si>
  <si>
    <t>Revenue from Local Sources</t>
  </si>
  <si>
    <t>Total</t>
  </si>
  <si>
    <t>1100</t>
  </si>
  <si>
    <t>Taxes Levied/Assessed by the LEA</t>
  </si>
  <si>
    <t>Local Property &amp; Other Taxes</t>
  </si>
  <si>
    <t>1110</t>
  </si>
  <si>
    <t>Ad Valorem Taxes-Including Delinquent (Independent)</t>
  </si>
  <si>
    <t>Local Licenses, Fees, &amp; Miscellaneous</t>
  </si>
  <si>
    <t>1140</t>
  </si>
  <si>
    <t>Penalties &amp; Interest on Taxes (Independent)</t>
  </si>
  <si>
    <t>State K-12 Appropriations</t>
  </si>
  <si>
    <t>1190</t>
  </si>
  <si>
    <t>Other Taxes (Independent)</t>
  </si>
  <si>
    <t>1200</t>
  </si>
  <si>
    <t>Revenue From Local Governmental Units Other Than LEAs</t>
  </si>
  <si>
    <t>All Federal Sources</t>
  </si>
  <si>
    <t>1210</t>
  </si>
  <si>
    <t>Ad Valorem Taxes-Including Delinquent (Dependent)</t>
  </si>
  <si>
    <t>1240</t>
  </si>
  <si>
    <t>Penalties &amp; Interest on Taxes (Dependent)</t>
  </si>
  <si>
    <t>1280</t>
  </si>
  <si>
    <t>Revenue in Lieu of Taxes (Independent and Dependent)</t>
  </si>
  <si>
    <t>1290</t>
  </si>
  <si>
    <t>Other Taxes (Dependent)</t>
  </si>
  <si>
    <t>1300</t>
  </si>
  <si>
    <t>Tuition</t>
  </si>
  <si>
    <t>1310</t>
  </si>
  <si>
    <t>Tuition from Patrons for Regular Day School</t>
  </si>
  <si>
    <t>1320</t>
  </si>
  <si>
    <t xml:space="preserve">Tuition from Other LEAs for Regular Day School </t>
  </si>
  <si>
    <t>1330</t>
  </si>
  <si>
    <t>Tuition from Patrons for Adult/Continuing Education</t>
  </si>
  <si>
    <t>1340</t>
  </si>
  <si>
    <t>Tuition from Other LEAs for Adult/Continuing Education</t>
  </si>
  <si>
    <t>1350</t>
  </si>
  <si>
    <t xml:space="preserve">Tuition from Patrons for Summer School </t>
  </si>
  <si>
    <t>1360</t>
  </si>
  <si>
    <t xml:space="preserve">Tuition from Other LEAs for Summer School </t>
  </si>
  <si>
    <t>1400</t>
  </si>
  <si>
    <t>Transportation Fees</t>
  </si>
  <si>
    <t>1410</t>
  </si>
  <si>
    <t>Transportation Fees from Patrons for Regular Day School</t>
  </si>
  <si>
    <t>1415</t>
  </si>
  <si>
    <t>Transportation Fees from Other LEAs for Regular Day School</t>
  </si>
  <si>
    <t>1420</t>
  </si>
  <si>
    <t>Transportation Fees from Patrons for Summer School</t>
  </si>
  <si>
    <t>1425</t>
  </si>
  <si>
    <t>Transportation Fees from Other LEAs for Summer School</t>
  </si>
  <si>
    <t>1500</t>
  </si>
  <si>
    <t>Earnings on Investments</t>
  </si>
  <si>
    <t>1510</t>
  </si>
  <si>
    <t>Interest on Investments</t>
  </si>
  <si>
    <t>1520</t>
  </si>
  <si>
    <t>Dividends on Investments</t>
  </si>
  <si>
    <t>1530</t>
  </si>
  <si>
    <t>Gain or Loss on Sale of Investments</t>
  </si>
  <si>
    <t>1600</t>
  </si>
  <si>
    <t>Food Services</t>
  </si>
  <si>
    <t>1610</t>
  </si>
  <si>
    <t>Lunch Sales to Pupils</t>
  </si>
  <si>
    <t>1620</t>
  </si>
  <si>
    <t>Breakfast Sales to Pupils</t>
  </si>
  <si>
    <t>1630</t>
  </si>
  <si>
    <t>Special Sales to Pupils</t>
  </si>
  <si>
    <t>1640</t>
  </si>
  <si>
    <t>Lunch Sales to Adults</t>
  </si>
  <si>
    <t>1650</t>
  </si>
  <si>
    <t>Breakfast Sales to Adults</t>
  </si>
  <si>
    <t>1660</t>
  </si>
  <si>
    <t>Special Sales to Adults</t>
  </si>
  <si>
    <t>1700</t>
  </si>
  <si>
    <t>Pupil Activities</t>
  </si>
  <si>
    <t>1710</t>
  </si>
  <si>
    <t>Admissions</t>
  </si>
  <si>
    <t>1720</t>
  </si>
  <si>
    <t>Bookstore Sales</t>
  </si>
  <si>
    <t>1730</t>
  </si>
  <si>
    <t>Pupil Organization Membership Dues and Fees</t>
  </si>
  <si>
    <t>1740</t>
  </si>
  <si>
    <t>Student Fees</t>
  </si>
  <si>
    <t>1790</t>
  </si>
  <si>
    <t>Other Pupil Activity Income</t>
  </si>
  <si>
    <t>1900</t>
  </si>
  <si>
    <t>Other Revenue from Local Sources</t>
  </si>
  <si>
    <t>1910</t>
  </si>
  <si>
    <t>Rentals</t>
  </si>
  <si>
    <t>1920</t>
  </si>
  <si>
    <t>Contributions and Donations From Private Sources</t>
  </si>
  <si>
    <t>1930</t>
  </si>
  <si>
    <t>Special Needs Transportation - Medicaid</t>
  </si>
  <si>
    <t>1931</t>
  </si>
  <si>
    <t>Therapy Adjustment - Medicaid</t>
  </si>
  <si>
    <t>1950</t>
  </si>
  <si>
    <t>Refund of Prior Year's Expenditures</t>
  </si>
  <si>
    <t>1990</t>
  </si>
  <si>
    <t>Miscellaneous Local Revenue</t>
  </si>
  <si>
    <t>1992</t>
  </si>
  <si>
    <t>Canteen Operations</t>
  </si>
  <si>
    <t>1993</t>
  </si>
  <si>
    <t>Receipt of Insurance Proceeds</t>
  </si>
  <si>
    <t>1994</t>
  </si>
  <si>
    <t>Receipt of Legal Settlements</t>
  </si>
  <si>
    <t>1999</t>
  </si>
  <si>
    <t>Revenue from other Local Sources</t>
  </si>
  <si>
    <t>****</t>
  </si>
  <si>
    <t>Total Revenue from Local Sources:</t>
  </si>
  <si>
    <t>2000</t>
  </si>
  <si>
    <t>Intergovernmental Revenue</t>
  </si>
  <si>
    <t>2100</t>
  </si>
  <si>
    <t xml:space="preserve">Payments from Other Governmental Units </t>
  </si>
  <si>
    <t>2200</t>
  </si>
  <si>
    <t>Payments from Public Charter Schools</t>
  </si>
  <si>
    <t>2300</t>
  </si>
  <si>
    <t>Payments from Nonprofit Entities (for First Steps)</t>
  </si>
  <si>
    <t>2310</t>
  </si>
  <si>
    <t>Payments from Nonprofit Entities (other than for First Steps)</t>
  </si>
  <si>
    <t>Total Intergovernmental Revenue:</t>
  </si>
  <si>
    <t>3000</t>
  </si>
  <si>
    <t>Revenue from State Sources</t>
  </si>
  <si>
    <t>3100</t>
  </si>
  <si>
    <t>Restricted State Funding</t>
  </si>
  <si>
    <t>3105</t>
  </si>
  <si>
    <t>Technology Technical Assistance (Carryover Only)</t>
  </si>
  <si>
    <t>3110</t>
  </si>
  <si>
    <t>Occupational Education</t>
  </si>
  <si>
    <t>3113</t>
  </si>
  <si>
    <t>12-Month Agriculture Program</t>
  </si>
  <si>
    <t>3118</t>
  </si>
  <si>
    <t>EEDA Career Specialists</t>
  </si>
  <si>
    <t>3120</t>
  </si>
  <si>
    <t>General Education</t>
  </si>
  <si>
    <t>3127</t>
  </si>
  <si>
    <t>Student Health and Fitness - PE Teachers</t>
  </si>
  <si>
    <t>3130</t>
  </si>
  <si>
    <t>Special Programs</t>
  </si>
  <si>
    <t>3131</t>
  </si>
  <si>
    <t>Handicapped Transportation</t>
  </si>
  <si>
    <t>3132</t>
  </si>
  <si>
    <t>Home Schooling</t>
  </si>
  <si>
    <t>3134</t>
  </si>
  <si>
    <t>Child Early Reading Development and Education Program (CERDEP - Full Day 4K)</t>
  </si>
  <si>
    <t>3135</t>
  </si>
  <si>
    <t>Reading Coaches</t>
  </si>
  <si>
    <t>3136</t>
  </si>
  <si>
    <t>Student Health and Fitness - Nurses</t>
  </si>
  <si>
    <t>3140</t>
  </si>
  <si>
    <t>School Lunch</t>
  </si>
  <si>
    <t>3142</t>
  </si>
  <si>
    <t>School Lunch Program Aid</t>
  </si>
  <si>
    <t>3143</t>
  </si>
  <si>
    <t>GEER CERDEP Summer</t>
  </si>
  <si>
    <t>3155</t>
  </si>
  <si>
    <t>DSS SNAP &amp; E&amp;T Program</t>
  </si>
  <si>
    <t>3156</t>
  </si>
  <si>
    <t>Adult Education</t>
  </si>
  <si>
    <t>3160</t>
  </si>
  <si>
    <t>School Bus Driver Salary (Includes Hazardous Condition Transportation)</t>
  </si>
  <si>
    <t>3161</t>
  </si>
  <si>
    <t>EAA Bus Driver Salary and Fringe</t>
  </si>
  <si>
    <t>3162</t>
  </si>
  <si>
    <t>Transportation Workers' Compensation</t>
  </si>
  <si>
    <t>3165</t>
  </si>
  <si>
    <t>Economic Education Development Act-Transportation</t>
  </si>
  <si>
    <t>3171</t>
  </si>
  <si>
    <t>Consolidation&amp; Capital Improvement</t>
  </si>
  <si>
    <t>3180</t>
  </si>
  <si>
    <t>Fringe Benefits Employer Contributions  (No Carryover Provision)</t>
  </si>
  <si>
    <t>3181</t>
  </si>
  <si>
    <t>Retiree Insurance (No Carryover Provision)</t>
  </si>
  <si>
    <t>3183</t>
  </si>
  <si>
    <t>Teacher Recruiting and Retention (Carryover Only)</t>
  </si>
  <si>
    <t>3186</t>
  </si>
  <si>
    <t>State Aid to Classrooms - Teacher Salary Increase</t>
  </si>
  <si>
    <t>3187</t>
  </si>
  <si>
    <t>Teacher Supplies (No Carryover Provision)</t>
  </si>
  <si>
    <t>3189</t>
  </si>
  <si>
    <t>Teacher Step</t>
  </si>
  <si>
    <t>3190</t>
  </si>
  <si>
    <t>Miscellaneous Restricted State Grants</t>
  </si>
  <si>
    <t>3193</t>
  </si>
  <si>
    <t>Education License Plates</t>
  </si>
  <si>
    <t>3194</t>
  </si>
  <si>
    <t>Digital Instructional Materials</t>
  </si>
  <si>
    <t>3198</t>
  </si>
  <si>
    <t>Technology Professional Development</t>
  </si>
  <si>
    <t>3199</t>
  </si>
  <si>
    <t>Other Restricted State Grants</t>
  </si>
  <si>
    <t>3200</t>
  </si>
  <si>
    <t>Unrestricted State Grants</t>
  </si>
  <si>
    <t>3230</t>
  </si>
  <si>
    <t>Reimbursement for District Services</t>
  </si>
  <si>
    <t>3250</t>
  </si>
  <si>
    <t>Medicaid Match Reimbursement</t>
  </si>
  <si>
    <t>3290</t>
  </si>
  <si>
    <t>Miscellaneous Unrestricted State Grants</t>
  </si>
  <si>
    <t>3299</t>
  </si>
  <si>
    <t>Other Unrestricted State Grants</t>
  </si>
  <si>
    <t>3300</t>
  </si>
  <si>
    <t>State Aid to Classrooms - Education Finance Act (EFA)</t>
  </si>
  <si>
    <t>3310</t>
  </si>
  <si>
    <t>Full-time Programs</t>
  </si>
  <si>
    <t>3311</t>
  </si>
  <si>
    <t>Kindergarten</t>
  </si>
  <si>
    <t>3312</t>
  </si>
  <si>
    <t>Primary</t>
  </si>
  <si>
    <t>3313</t>
  </si>
  <si>
    <t>Elementary</t>
  </si>
  <si>
    <t>3314</t>
  </si>
  <si>
    <t>High School</t>
  </si>
  <si>
    <t>3315</t>
  </si>
  <si>
    <t>Trainable Mentally Handicapped</t>
  </si>
  <si>
    <t>3316</t>
  </si>
  <si>
    <t>Speech Handicapped (Part-time)</t>
  </si>
  <si>
    <t>3317</t>
  </si>
  <si>
    <t>Homebound</t>
  </si>
  <si>
    <t>3320</t>
  </si>
  <si>
    <t>Part-time Programs</t>
  </si>
  <si>
    <t>3321</t>
  </si>
  <si>
    <t>Emotionally Handicapped</t>
  </si>
  <si>
    <t>3322</t>
  </si>
  <si>
    <t>Educable Mentally Handicapped</t>
  </si>
  <si>
    <t>3323</t>
  </si>
  <si>
    <t>Learning Disabilities</t>
  </si>
  <si>
    <t>3324</t>
  </si>
  <si>
    <t>Hearing Handicapped</t>
  </si>
  <si>
    <t>3325</t>
  </si>
  <si>
    <t>Visually Handicapped</t>
  </si>
  <si>
    <t>3326</t>
  </si>
  <si>
    <t>Orthopedically Handicapped</t>
  </si>
  <si>
    <t>3327</t>
  </si>
  <si>
    <t>Pre-career and Career Technology</t>
  </si>
  <si>
    <t>3330</t>
  </si>
  <si>
    <t>Miscellaneous EFA Programs</t>
  </si>
  <si>
    <t>3331</t>
  </si>
  <si>
    <t>Autism</t>
  </si>
  <si>
    <t>3332</t>
  </si>
  <si>
    <t>High Achieving Students</t>
  </si>
  <si>
    <t>3334</t>
  </si>
  <si>
    <t>Limited English Proficiency</t>
  </si>
  <si>
    <t>3350</t>
  </si>
  <si>
    <t>Residential Treatment Facilities (RTF)</t>
  </si>
  <si>
    <t>3351</t>
  </si>
  <si>
    <t>Academic Assistance</t>
  </si>
  <si>
    <t>3352</t>
  </si>
  <si>
    <t>Pupils in Poverty</t>
  </si>
  <si>
    <t>3353</t>
  </si>
  <si>
    <t>Dual Credit Enrollment</t>
  </si>
  <si>
    <t>3375</t>
  </si>
  <si>
    <t>Education Finance Supplement (Carryover)</t>
  </si>
  <si>
    <t>3392</t>
  </si>
  <si>
    <t>NBC Excess EFA Formula</t>
  </si>
  <si>
    <t>3393</t>
  </si>
  <si>
    <t>Capital Improvement Plan - Additional</t>
  </si>
  <si>
    <t>3399</t>
  </si>
  <si>
    <t>Other EFA Programs</t>
  </si>
  <si>
    <t>3500</t>
  </si>
  <si>
    <t>Education Improvement Act</t>
  </si>
  <si>
    <t>3502</t>
  </si>
  <si>
    <t>ADEPT</t>
  </si>
  <si>
    <t>3507</t>
  </si>
  <si>
    <t>Aid To Districts - Technology</t>
  </si>
  <si>
    <t>3509</t>
  </si>
  <si>
    <t>Arts in Education</t>
  </si>
  <si>
    <t>3518</t>
  </si>
  <si>
    <t>Adoption List of Formative Assessment</t>
  </si>
  <si>
    <t>3519</t>
  </si>
  <si>
    <t>Grade 10 Assessments</t>
  </si>
  <si>
    <t>3526</t>
  </si>
  <si>
    <t>Refurbishment of Science Kits</t>
  </si>
  <si>
    <t>3528</t>
  </si>
  <si>
    <t>Industry Certifications/Credentials</t>
  </si>
  <si>
    <t>3529</t>
  </si>
  <si>
    <t>Career and Technical Education</t>
  </si>
  <si>
    <t>3532</t>
  </si>
  <si>
    <t>National Board Salary Supplement</t>
  </si>
  <si>
    <t>3533</t>
  </si>
  <si>
    <t>Teacher of the Year Awards  (No Carryover Provision)</t>
  </si>
  <si>
    <t>3535</t>
  </si>
  <si>
    <t>3538</t>
  </si>
  <si>
    <t>Students at Risk of School Failure</t>
  </si>
  <si>
    <t>3540</t>
  </si>
  <si>
    <t>Early Childhood Program (4K Programs Serving Four-Year-Old Children)</t>
  </si>
  <si>
    <t>3541</t>
  </si>
  <si>
    <t>Child Early Reading Development and Education Program (CERDEP) - Full Day 4K</t>
  </si>
  <si>
    <t>3550</t>
  </si>
  <si>
    <t>Teacher Salary Increase (No Carryover Provision)</t>
  </si>
  <si>
    <t>3555</t>
  </si>
  <si>
    <t>Teacher Salary Fringe</t>
  </si>
  <si>
    <t>3556</t>
  </si>
  <si>
    <t>3557</t>
  </si>
  <si>
    <t>Summer Reading Program</t>
  </si>
  <si>
    <t>3570</t>
  </si>
  <si>
    <t>Technical Assistance Special</t>
  </si>
  <si>
    <t>3571</t>
  </si>
  <si>
    <t>CSI and State Priority Schools</t>
  </si>
  <si>
    <t>3577</t>
  </si>
  <si>
    <t>3583</t>
  </si>
  <si>
    <t>Charter School Payments</t>
  </si>
  <si>
    <t>3584</t>
  </si>
  <si>
    <t>EFA Charter Transition Funds</t>
  </si>
  <si>
    <t>3585</t>
  </si>
  <si>
    <t>Aid to Districts - MOE</t>
  </si>
  <si>
    <t>3590</t>
  </si>
  <si>
    <t>School Building</t>
  </si>
  <si>
    <t>3593</t>
  </si>
  <si>
    <t>Capital Improvement Plan</t>
  </si>
  <si>
    <t>3594</t>
  </si>
  <si>
    <t>EEDA Supplemental Programs</t>
  </si>
  <si>
    <t>3595</t>
  </si>
  <si>
    <t>EEDA - Supplies and Materials</t>
  </si>
  <si>
    <t>3596</t>
  </si>
  <si>
    <t>3597</t>
  </si>
  <si>
    <t>Aid to Districts</t>
  </si>
  <si>
    <t>3599</t>
  </si>
  <si>
    <t>Other EIA</t>
  </si>
  <si>
    <t>3600</t>
  </si>
  <si>
    <t>Education Lottery Act Revenue</t>
  </si>
  <si>
    <t>3630</t>
  </si>
  <si>
    <t>K-12 Technology Initiative</t>
  </si>
  <si>
    <t>3660</t>
  </si>
  <si>
    <t>Mobile Device Access and Management</t>
  </si>
  <si>
    <t>3670</t>
  </si>
  <si>
    <t>School Safety-Facility and Infrastructure Safety Upgrades</t>
  </si>
  <si>
    <t>3699</t>
  </si>
  <si>
    <t>Other State Lottery Programs</t>
  </si>
  <si>
    <t>3800</t>
  </si>
  <si>
    <t>State Revenue in Lieu of Taxes</t>
  </si>
  <si>
    <t>3810</t>
  </si>
  <si>
    <t>Reimbursement for Local Residential Property Tax Relief</t>
  </si>
  <si>
    <t>3820</t>
  </si>
  <si>
    <t>Homestead Exemption (Tier 2)</t>
  </si>
  <si>
    <t>3825</t>
  </si>
  <si>
    <t>Reimbursement for Property Tax Relief (Tier 3)</t>
  </si>
  <si>
    <t>3827</t>
  </si>
  <si>
    <t>$2.5 Million Tax Bonus</t>
  </si>
  <si>
    <t>3830</t>
  </si>
  <si>
    <t>Merchant's Inventory Tax</t>
  </si>
  <si>
    <t>3840</t>
  </si>
  <si>
    <t>Manufacturer's Depreciation Reimbursement</t>
  </si>
  <si>
    <t>3890</t>
  </si>
  <si>
    <t>Other State Property Tax Revenues (Includes Motor Carrier Vehicle Tax)</t>
  </si>
  <si>
    <t>3900</t>
  </si>
  <si>
    <t>Other State Revenue</t>
  </si>
  <si>
    <t>3992</t>
  </si>
  <si>
    <t>State Forest Commission Revenues</t>
  </si>
  <si>
    <t>3993</t>
  </si>
  <si>
    <t>PEBA on-Behalf</t>
  </si>
  <si>
    <t>3994</t>
  </si>
  <si>
    <t>PEBA Nonemployer Contributions</t>
  </si>
  <si>
    <t>3995</t>
  </si>
  <si>
    <t>CRF Per Pupil Funding</t>
  </si>
  <si>
    <t>3999</t>
  </si>
  <si>
    <t>Revenue from Other State Sources</t>
  </si>
  <si>
    <t>Total Revenue from State Sources:</t>
  </si>
  <si>
    <t>4000</t>
  </si>
  <si>
    <t>Revenue from Federal Sources</t>
  </si>
  <si>
    <t>4100</t>
  </si>
  <si>
    <t>Federally Impacted Areas</t>
  </si>
  <si>
    <t>4110</t>
  </si>
  <si>
    <t>Maintenance and Operations, P.L. 81-874</t>
  </si>
  <si>
    <t>4120</t>
  </si>
  <si>
    <t>Construction, P.L. 81-815</t>
  </si>
  <si>
    <t>4130</t>
  </si>
  <si>
    <t>Low Rent Housing, P.L. 81-874</t>
  </si>
  <si>
    <t>4140</t>
  </si>
  <si>
    <t>Handicapped, P.L. 81-874</t>
  </si>
  <si>
    <t>4160</t>
  </si>
  <si>
    <t>Maintenance and Operations Disaster Aid, P.L. 81-874</t>
  </si>
  <si>
    <t>4200</t>
  </si>
  <si>
    <t>4210</t>
  </si>
  <si>
    <t>Perkins Aid, Title I -  Career and Technology Education - Basic Grants to States</t>
  </si>
  <si>
    <t>4300</t>
  </si>
  <si>
    <t>Elementary and Secondary Education Act of 1965 (ESEA)</t>
  </si>
  <si>
    <t>4310</t>
  </si>
  <si>
    <t>Title I, Basic State Grant Programs (Carryover Provision)</t>
  </si>
  <si>
    <t>4312</t>
  </si>
  <si>
    <t>Rural and Low-Income School Program, Title V</t>
  </si>
  <si>
    <t>4314</t>
  </si>
  <si>
    <t>School Improvement Grants</t>
  </si>
  <si>
    <t>4320</t>
  </si>
  <si>
    <t>Charter School (Planning and Implementation) Grant</t>
  </si>
  <si>
    <t>4341</t>
  </si>
  <si>
    <t>Language Instruction for Limited English Proficient and Immigrant Students, Title III</t>
  </si>
  <si>
    <t>4342</t>
  </si>
  <si>
    <t>Title II Teacher Advancement Program (TAP)</t>
  </si>
  <si>
    <t>4343</t>
  </si>
  <si>
    <t>McKinney-Vento Education for Homeless Children and Youth Program</t>
  </si>
  <si>
    <t>4351</t>
  </si>
  <si>
    <t>Supporting Effective Instruction</t>
  </si>
  <si>
    <t>4390</t>
  </si>
  <si>
    <t>Other ESEA Revenue</t>
  </si>
  <si>
    <t>4400</t>
  </si>
  <si>
    <t>4410</t>
  </si>
  <si>
    <t>Basic Adult Education</t>
  </si>
  <si>
    <t>4430</t>
  </si>
  <si>
    <t>State Literacy Resource</t>
  </si>
  <si>
    <t>4490</t>
  </si>
  <si>
    <t>Other Adult Education</t>
  </si>
  <si>
    <t>4500</t>
  </si>
  <si>
    <t>Programs for Children with Disabilities</t>
  </si>
  <si>
    <t>4510</t>
  </si>
  <si>
    <t>Individuals with Disabilities Education Act (IDEA)</t>
  </si>
  <si>
    <t>4520</t>
  </si>
  <si>
    <t>Preschool Grants for Children with Disabilities (IDEA)</t>
  </si>
  <si>
    <t>4560</t>
  </si>
  <si>
    <t>IDEA-SSIP</t>
  </si>
  <si>
    <t>4800</t>
  </si>
  <si>
    <t>USDA Reimbursement</t>
  </si>
  <si>
    <t>4810</t>
  </si>
  <si>
    <t>School Lunch and After School Snacks Program, and Special Milk Program (Carryover Provision)</t>
  </si>
  <si>
    <t>4830</t>
  </si>
  <si>
    <t>School Breakfast Program (Carryover Provision)</t>
  </si>
  <si>
    <t>4850</t>
  </si>
  <si>
    <t>Cash in Lieu of Commodities (Food Distribution Program) (Carryover Provision)</t>
  </si>
  <si>
    <t>4860</t>
  </si>
  <si>
    <t>Fresh Fruit &amp; Vegetable Program (FFVP) (Carryover Provision)</t>
  </si>
  <si>
    <t>4870</t>
  </si>
  <si>
    <t>School Food Service (Equipment)</t>
  </si>
  <si>
    <t>4880</t>
  </si>
  <si>
    <t>Summer Feeding Programs (SFSP)</t>
  </si>
  <si>
    <t>4900</t>
  </si>
  <si>
    <t>Other Federal Sources</t>
  </si>
  <si>
    <t>4924</t>
  </si>
  <si>
    <t>Nita M. Lowey 21st Century Community Learning Centers, Program (Title IV, 21st Century Schools)</t>
  </si>
  <si>
    <t>4935</t>
  </si>
  <si>
    <t>South Carolina's AWARE (Advancing Wellness and Resiliency in Education)</t>
  </si>
  <si>
    <t>4936</t>
  </si>
  <si>
    <t>South Carolina Early Learning Extension</t>
  </si>
  <si>
    <t>4974</t>
  </si>
  <si>
    <t>ESSER III</t>
  </si>
  <si>
    <t>4975</t>
  </si>
  <si>
    <t>Coronavirus Aid, Relief, and Economic Security Act (CARES Act)</t>
  </si>
  <si>
    <t>4977</t>
  </si>
  <si>
    <t>ESSER II</t>
  </si>
  <si>
    <t>4990</t>
  </si>
  <si>
    <t>Other Federal Revenue</t>
  </si>
  <si>
    <t>4991</t>
  </si>
  <si>
    <t>USDA Commodities (Food Distribution Program) (Carryover Provision)</t>
  </si>
  <si>
    <t>4992</t>
  </si>
  <si>
    <t>U.S. Forest Commission Revenue</t>
  </si>
  <si>
    <t>4997</t>
  </si>
  <si>
    <t>Title IV - SSAE</t>
  </si>
  <si>
    <t>4999</t>
  </si>
  <si>
    <t>Revenue from Other Federal Sources</t>
  </si>
  <si>
    <t>Total Revenue from Federal Sources:</t>
  </si>
  <si>
    <t>5000</t>
  </si>
  <si>
    <t>Other Sources</t>
  </si>
  <si>
    <t>5100</t>
  </si>
  <si>
    <t>Sale of Bonds</t>
  </si>
  <si>
    <t>5110</t>
  </si>
  <si>
    <t>Premium on Bonds Sold</t>
  </si>
  <si>
    <t>5120</t>
  </si>
  <si>
    <t>Proceeds of General Obligation Bonds</t>
  </si>
  <si>
    <t>5121</t>
  </si>
  <si>
    <t>Installment Purchase Revenue Proceeds</t>
  </si>
  <si>
    <t>5130</t>
  </si>
  <si>
    <t>Proceeds of Refunding Debt</t>
  </si>
  <si>
    <t>5200</t>
  </si>
  <si>
    <t>Interfund Transfers</t>
  </si>
  <si>
    <t>5210</t>
  </si>
  <si>
    <t>Transfer from General Fund (Exclude Indirect Costs)</t>
  </si>
  <si>
    <t>5220</t>
  </si>
  <si>
    <t>Transfer from Special Revenue Fund (Exclude Indirect Costs)</t>
  </si>
  <si>
    <t>5230</t>
  </si>
  <si>
    <t xml:space="preserve">Transfer from Special Revenue EIA Fund </t>
  </si>
  <si>
    <t>5240</t>
  </si>
  <si>
    <t>Transfer from Debt Service Fund</t>
  </si>
  <si>
    <t>5250</t>
  </si>
  <si>
    <t>Transfer from Capital Projects Fund</t>
  </si>
  <si>
    <t>5260</t>
  </si>
  <si>
    <t>Transfer from Food Service Fund (Exclude Indirect Costs)</t>
  </si>
  <si>
    <t>5270</t>
  </si>
  <si>
    <t>Transfer from Pupil Activity Fund</t>
  </si>
  <si>
    <t>5280</t>
  </si>
  <si>
    <t>Transfer from Other Funds Indirect Cost</t>
  </si>
  <si>
    <t>5290</t>
  </si>
  <si>
    <t>Transfer from Internal Service Fund</t>
  </si>
  <si>
    <t>5300</t>
  </si>
  <si>
    <t>Sale of Fixed Assets</t>
  </si>
  <si>
    <t>5400</t>
  </si>
  <si>
    <t>Proceeds from Long-Term Notes</t>
  </si>
  <si>
    <t>5500</t>
  </si>
  <si>
    <t>Capital Lease</t>
  </si>
  <si>
    <t>5600</t>
  </si>
  <si>
    <t>Lease Purchase</t>
  </si>
  <si>
    <t>5900</t>
  </si>
  <si>
    <t>Miscellaneous Sources</t>
  </si>
  <si>
    <t>5999</t>
  </si>
  <si>
    <t>Other Financing Sources</t>
  </si>
  <si>
    <t>Total Other Sources:</t>
  </si>
  <si>
    <t>TOTAL REVENUE ALL SOURCES:</t>
  </si>
  <si>
    <t>TOTAL REVENUE LESS OTHER SOURCES:</t>
  </si>
  <si>
    <t>Statement Of Expenditures</t>
  </si>
  <si>
    <t>Florence 01</t>
  </si>
  <si>
    <t>York 03</t>
  </si>
  <si>
    <t>100</t>
  </si>
  <si>
    <t>Instruction</t>
  </si>
  <si>
    <t>110</t>
  </si>
  <si>
    <t>General Instruction</t>
  </si>
  <si>
    <t>111</t>
  </si>
  <si>
    <t>Kindergarten Programs</t>
  </si>
  <si>
    <t>112</t>
  </si>
  <si>
    <t>Primary Programs</t>
  </si>
  <si>
    <t>Instructional Support</t>
  </si>
  <si>
    <t>113</t>
  </si>
  <si>
    <t>Elementary Programs</t>
  </si>
  <si>
    <t>Operations</t>
  </si>
  <si>
    <t>114</t>
  </si>
  <si>
    <t>High School Programs</t>
  </si>
  <si>
    <t>Leadership</t>
  </si>
  <si>
    <t>115</t>
  </si>
  <si>
    <t>Career and Technology Education Programs</t>
  </si>
  <si>
    <t xml:space="preserve">Other </t>
  </si>
  <si>
    <t>116</t>
  </si>
  <si>
    <t>Career and Technology Education (Vocational) Programs - Middle School</t>
  </si>
  <si>
    <t>117</t>
  </si>
  <si>
    <t>Driver Education Program (Optional)</t>
  </si>
  <si>
    <t xml:space="preserve">TOTAL </t>
  </si>
  <si>
    <t>118</t>
  </si>
  <si>
    <t>Montessori Programs</t>
  </si>
  <si>
    <t>120</t>
  </si>
  <si>
    <t>Exceptional Programs</t>
  </si>
  <si>
    <t>121</t>
  </si>
  <si>
    <t>122</t>
  </si>
  <si>
    <t>123</t>
  </si>
  <si>
    <t>124</t>
  </si>
  <si>
    <t>125</t>
  </si>
  <si>
    <t>126</t>
  </si>
  <si>
    <t>Speech Handicapped</t>
  </si>
  <si>
    <t>127</t>
  </si>
  <si>
    <t>128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</si>
  <si>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</si>
  <si>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</si>
  <si>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</si>
  <si>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</si>
  <si>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</si>
  <si>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</si>
  <si>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</si>
  <si>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</si>
  <si>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</si>
  <si>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</si>
  <si>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</si>
  <si>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</si>
  <si>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</si>
  <si>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</si>
  <si>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</si>
  <si>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</si>
  <si>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</si>
  <si>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</si>
  <si>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</si>
  <si>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</si>
  <si>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</si>
  <si>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</si>
  <si>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</si>
  <si>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</si>
  <si>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</si>
  <si>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</si>
  <si>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</si>
  <si>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</si>
  <si>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</si>
  <si>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</si>
  <si>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</si>
  <si>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</si>
  <si>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</si>
  <si>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</si>
  <si>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</si>
  <si>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</si>
  <si>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</si>
  <si>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</si>
  <si>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</si>
  <si>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</si>
  <si>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</si>
  <si>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</si>
  <si>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</si>
  <si>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</si>
  <si>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</si>
  <si>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162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</si>
  <si>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</si>
  <si>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</si>
  <si>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</si>
  <si>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</si>
  <si>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</si>
  <si>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</si>
  <si>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</si>
  <si>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</si>
  <si>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</si>
  <si>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</si>
  <si>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</si>
  <si>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</si>
  <si>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</si>
  <si>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</si>
  <si>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</si>
  <si>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</si>
  <si>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</si>
  <si>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</si>
  <si>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</si>
  <si>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</si>
  <si>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</si>
  <si>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</si>
  <si>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</si>
  <si>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</si>
  <si>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</si>
  <si>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</si>
  <si>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</si>
  <si>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</si>
  <si>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</si>
  <si>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</si>
  <si>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</si>
  <si>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</si>
  <si>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</si>
  <si>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</si>
  <si>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</si>
  <si>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</si>
  <si>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</si>
  <si>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</si>
  <si>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</si>
  <si>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</si>
  <si>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</si>
  <si>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</si>
  <si>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</si>
  <si>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</si>
  <si>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</si>
  <si>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</si>
  <si>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</si>
  <si>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</si>
  <si>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</si>
  <si>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</si>
  <si>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</si>
  <si>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</si>
  <si>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</si>
  <si>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</si>
  <si>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</si>
  <si>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</si>
  <si>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</si>
  <si>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</si>
  <si>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</si>
  <si>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</si>
  <si>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</si>
  <si>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</si>
  <si>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</si>
  <si>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</si>
  <si>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</si>
  <si>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</si>
  <si>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</si>
  <si>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</si>
  <si>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</si>
  <si>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</si>
  <si>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</si>
  <si>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</si>
  <si>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</si>
  <si>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</si>
  <si>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</si>
  <si>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</si>
  <si>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</si>
  <si>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</si>
  <si>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</si>
  <si>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</si>
  <si>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</si>
  <si>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</si>
  <si>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</si>
  <si>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</si>
  <si>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</si>
  <si>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</si>
  <si>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</si>
  <si>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</si>
  <si>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</si>
  <si>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</si>
  <si>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</si>
  <si>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</si>
  <si>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</si>
  <si>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</si>
  <si>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</si>
  <si>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</si>
  <si>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</si>
  <si>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</si>
  <si>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</si>
  <si>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</si>
  <si>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</si>
  <si>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</si>
  <si>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</si>
  <si>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</si>
  <si>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</si>
  <si>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</si>
  <si>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</si>
  <si>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</si>
  <si>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</si>
  <si>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</si>
  <si>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</si>
  <si>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</si>
  <si>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</si>
  <si>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</si>
  <si>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</si>
  <si>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</si>
  <si>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</si>
  <si>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</si>
  <si>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</si>
  <si>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</si>
  <si>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</si>
  <si>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</si>
  <si>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</si>
  <si>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</si>
  <si>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</si>
  <si>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</si>
  <si>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</si>
  <si>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</si>
  <si>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</si>
  <si>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</si>
  <si>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</si>
  <si>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</si>
  <si>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</si>
  <si>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</si>
  <si>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</si>
  <si>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</si>
  <si>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</si>
  <si>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</si>
  <si>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</si>
  <si>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</si>
  <si>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</si>
  <si>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</si>
  <si>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</si>
  <si>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</si>
  <si>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</si>
  <si>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</si>
  <si>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</si>
  <si>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</si>
  <si>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</si>
  <si>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</si>
  <si>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</si>
  <si>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</si>
  <si>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</si>
  <si>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</si>
  <si>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</si>
  <si>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</si>
  <si>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</si>
  <si>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</si>
  <si>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</si>
  <si>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</si>
  <si>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</si>
  <si>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</si>
  <si>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</si>
  <si>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</si>
  <si>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</si>
  <si>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</si>
  <si>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</si>
  <si>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</si>
  <si>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</si>
  <si>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</si>
  <si>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</si>
  <si>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</si>
  <si>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</si>
  <si>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</si>
  <si>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</si>
  <si>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</si>
  <si>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</si>
  <si>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</si>
  <si>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</si>
  <si>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</si>
  <si>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</si>
  <si>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</si>
  <si>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</si>
  <si>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</si>
  <si>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</si>
  <si>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</si>
  <si>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SC DEPARTMENT OF EDUCATION</t>
  </si>
  <si>
    <t>Unassigned Fund Balance</t>
  </si>
  <si>
    <r>
      <t>Source:</t>
    </r>
    <r>
      <rPr>
        <sz val="10"/>
        <rFont val="Arial"/>
        <family val="2"/>
      </rPr>
      <t>LEA Audit Reports (Due 01/31/22)</t>
    </r>
  </si>
  <si>
    <t>Combined Balance Sheet - General Fund</t>
  </si>
  <si>
    <t>District</t>
  </si>
  <si>
    <t>FY 21 General Fund Unrestricted</t>
  </si>
  <si>
    <t>FY 21 General Fund Unassigned</t>
  </si>
  <si>
    <t>Minimum Fund Balance Required Per Fiscal Practices Legislation</t>
  </si>
  <si>
    <t>FY 20 General Fund Unrestricted</t>
  </si>
  <si>
    <t>FY 20 General Fund Unassigned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</si>
  <si>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</si>
  <si>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</si>
  <si>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</si>
  <si>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</si>
  <si>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</si>
  <si>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</si>
  <si>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</si>
  <si>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</si>
  <si>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Beaufort</t>
  </si>
  <si>
    <t>Berkeley</t>
  </si>
  <si>
    <t>Calhoun</t>
  </si>
  <si>
    <t>Charleston</t>
  </si>
  <si>
    <t>Cherokee</t>
  </si>
  <si>
    <t>Chester</t>
  </si>
  <si>
    <t>Chesterfield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</si>
  <si>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</si>
  <si>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</si>
  <si>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</si>
  <si>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</si>
  <si>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</si>
  <si>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</si>
  <si>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</si>
  <si>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</si>
  <si>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</si>
  <si>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</si>
  <si>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5</t>
  </si>
  <si>
    <t>Georgetown</t>
  </si>
  <si>
    <t>Greenville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</si>
  <si>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</si>
  <si>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</si>
  <si>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</si>
  <si>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</si>
  <si>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</si>
  <si>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</si>
  <si>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</si>
  <si>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</si>
  <si>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</si>
  <si>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</si>
  <si>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Marion</t>
  </si>
  <si>
    <t>Marlboro</t>
  </si>
  <si>
    <t>McCormick</t>
  </si>
  <si>
    <t>Newberry</t>
  </si>
  <si>
    <t>Oconee</t>
  </si>
  <si>
    <t>Pickens</t>
  </si>
  <si>
    <t>Richland 1</t>
  </si>
  <si>
    <t>Richland 2</t>
  </si>
  <si>
    <t>Saluda</t>
  </si>
  <si>
    <t>SC Public Charter School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</si>
  <si>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</si>
  <si>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</si>
  <si>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</si>
  <si>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</si>
  <si>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</si>
  <si>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</si>
  <si>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</si>
  <si>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</si>
  <si>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</si>
  <si>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</si>
  <si>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</si>
  <si>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</si>
  <si>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4</t>
  </si>
  <si>
    <t>Erskine Public Charter District</t>
  </si>
  <si>
    <t xml:space="preserve">                              2020-21  SOUTH CAROLINA AVERAGE TEACHER SALARY BY SCHOOL DISTRICT      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</si>
  <si>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</si>
  <si>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</si>
  <si>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</si>
  <si>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</si>
  <si>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</si>
  <si>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</si>
  <si>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</si>
  <si>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</si>
  <si>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</si>
  <si>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</si>
  <si>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</si>
  <si>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</si>
  <si>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</si>
  <si>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</si>
  <si>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</si>
  <si>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</si>
  <si>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</si>
  <si>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</si>
  <si>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</si>
  <si>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</si>
  <si>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</si>
  <si>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</si>
  <si>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</si>
  <si>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</si>
  <si>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</si>
  <si>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</si>
  <si>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</si>
  <si>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</si>
  <si>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</si>
  <si>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</si>
  <si>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</si>
  <si>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</si>
  <si>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</si>
  <si>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</si>
  <si>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</si>
  <si>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</si>
  <si>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</si>
  <si>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</si>
  <si>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</si>
  <si>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</si>
  <si>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</si>
  <si>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</si>
  <si>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</si>
  <si>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</si>
  <si>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</si>
  <si>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</si>
  <si>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</si>
  <si>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</si>
  <si>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</si>
  <si>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</si>
  <si>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</si>
  <si>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</si>
  <si>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</si>
  <si>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</si>
  <si>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</si>
  <si>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</si>
  <si>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</si>
  <si>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</si>
  <si>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</si>
  <si>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</si>
  <si>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</si>
  <si>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</si>
  <si>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</si>
  <si>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</si>
  <si>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</si>
  <si>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</si>
  <si>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</si>
  <si>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</si>
  <si>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</si>
  <si>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</si>
  <si>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</si>
  <si>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</si>
  <si>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</si>
  <si>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</si>
  <si>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</si>
  <si>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</si>
  <si>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STATE AVERAGE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</si>
  <si>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either to teach or to supervise teaching.  </t>
    </r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</si>
  <si>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</si>
  <si>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</si>
  <si>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t>Source:  South Carolina Department of Education, "SC Educator System," June 2021.</t>
  </si>
  <si>
    <t>Prepared by the South Carolina Department of Education, Office of Research and Data Analysis, September 20, 2021.</t>
  </si>
  <si>
    <t>Yvonne S. Gladman, Statistician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</si>
  <si>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</si>
  <si>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</si>
  <si>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</si>
  <si>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</si>
  <si>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</si>
  <si>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</si>
  <si>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</si>
  <si>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</si>
  <si>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</si>
  <si>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</si>
  <si>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</si>
  <si>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</si>
  <si>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</si>
  <si>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</si>
  <si>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</si>
  <si>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</si>
  <si>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</si>
  <si>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</si>
  <si>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</si>
  <si>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</si>
  <si>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</si>
  <si>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</si>
  <si>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</si>
  <si>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</si>
  <si>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</si>
  <si>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</si>
  <si>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</si>
  <si>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</si>
  <si>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</si>
  <si>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</si>
  <si>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</si>
  <si>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</si>
  <si>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</si>
  <si>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</si>
  <si>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</si>
  <si>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</si>
  <si>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</si>
  <si>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</si>
  <si>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</si>
  <si>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</si>
  <si>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</si>
  <si>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</si>
  <si>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</si>
  <si>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</si>
  <si>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</si>
  <si>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</si>
  <si>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</si>
  <si>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</si>
  <si>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</si>
  <si>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</si>
  <si>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</si>
  <si>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</si>
  <si>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</si>
  <si>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</si>
  <si>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</si>
  <si>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</si>
  <si>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</si>
  <si>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</si>
  <si>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</si>
  <si>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</si>
  <si>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</si>
  <si>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</si>
  <si>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</si>
  <si>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</si>
  <si>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</si>
  <si>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</si>
  <si>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</si>
  <si>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</si>
  <si>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</si>
  <si>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</si>
  <si>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</si>
  <si>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</si>
  <si>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</si>
  <si>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</si>
  <si>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</si>
  <si>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</si>
  <si>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</si>
  <si>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</si>
  <si>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</si>
  <si>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</si>
  <si>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</si>
  <si>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</si>
  <si>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</si>
  <si>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</si>
  <si>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</si>
  <si>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</si>
  <si>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</si>
  <si>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</si>
  <si>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</si>
  <si>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</si>
  <si>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</si>
  <si>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</si>
  <si>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</si>
  <si>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</si>
  <si>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</si>
  <si>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</si>
  <si>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</si>
  <si>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</si>
  <si>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</si>
  <si>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</si>
  <si>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</si>
  <si>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</si>
  <si>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</si>
  <si>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</si>
  <si>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</si>
  <si>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</si>
  <si>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</si>
  <si>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</si>
  <si>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</si>
  <si>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</si>
  <si>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</si>
  <si>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</si>
  <si>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</si>
  <si>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</si>
  <si>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</si>
  <si>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</si>
  <si>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</si>
  <si>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Other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</si>
  <si>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</si>
  <si>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</si>
  <si>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</si>
  <si>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</si>
  <si>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</si>
  <si>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</si>
  <si>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</si>
  <si>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t>430  Indirect Cost Transfers</t>
  </si>
  <si>
    <t>500  Debt Services</t>
  </si>
  <si>
    <t xml:space="preserve"> 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</si>
  <si>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</si>
  <si>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</si>
  <si>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</si>
  <si>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</si>
  <si>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</si>
  <si>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</si>
  <si>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</si>
  <si>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</si>
  <si>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</si>
  <si>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</si>
  <si>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</si>
  <si>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</si>
  <si>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</si>
  <si>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</si>
  <si>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</si>
  <si>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</si>
  <si>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</si>
  <si>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</si>
  <si>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</si>
  <si>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</si>
  <si>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</si>
  <si>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</si>
  <si>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</si>
  <si>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</si>
  <si>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</si>
  <si>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</si>
  <si>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</si>
  <si>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</si>
  <si>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</si>
  <si>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</si>
  <si>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</si>
  <si>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</si>
  <si>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</si>
  <si>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</si>
  <si>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</si>
  <si>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</si>
  <si>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</si>
  <si>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</si>
  <si>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</si>
  <si>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</si>
  <si>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</si>
  <si>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</si>
  <si>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</si>
  <si>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</si>
  <si>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</si>
  <si>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</si>
  <si>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</si>
  <si>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</si>
  <si>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</si>
  <si>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</si>
  <si>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</si>
  <si>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</si>
  <si>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</si>
  <si>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</si>
  <si>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</si>
  <si>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</si>
  <si>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</si>
  <si>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</si>
  <si>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</si>
  <si>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</si>
  <si>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</si>
  <si>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</si>
  <si>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</si>
  <si>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</si>
  <si>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</si>
  <si>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</si>
  <si>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</si>
  <si>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</si>
  <si>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</si>
  <si>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</si>
  <si>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</si>
  <si>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</si>
  <si>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</si>
  <si>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</si>
  <si>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</si>
  <si>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</si>
  <si>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</si>
  <si>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</si>
  <si>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</si>
  <si>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</si>
  <si>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</si>
  <si>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</si>
  <si>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</si>
  <si>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</si>
  <si>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</si>
  <si>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</si>
  <si>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</si>
  <si>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</si>
  <si>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</si>
  <si>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</si>
  <si>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</si>
  <si>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</si>
  <si>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</si>
  <si>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</si>
  <si>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</si>
  <si>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</si>
  <si>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</si>
  <si>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</si>
  <si>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</si>
  <si>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</si>
  <si>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</si>
  <si>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</si>
  <si>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</si>
  <si>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</si>
  <si>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</si>
  <si>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</si>
  <si>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</si>
  <si>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</si>
  <si>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</si>
  <si>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</si>
  <si>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</si>
  <si>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</si>
  <si>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</si>
  <si>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</si>
  <si>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</si>
  <si>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</si>
  <si>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</si>
  <si>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</si>
  <si>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</si>
  <si>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</si>
  <si>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</si>
  <si>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</si>
  <si>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</si>
  <si>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</si>
  <si>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</si>
  <si>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</si>
  <si>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</si>
  <si>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</si>
  <si>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</si>
  <si>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</si>
  <si>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</si>
  <si>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</si>
  <si>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</si>
  <si>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</si>
  <si>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</si>
  <si>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</si>
  <si>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</si>
  <si>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</si>
  <si>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</si>
  <si>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</si>
  <si>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</si>
  <si>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</si>
  <si>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</si>
  <si>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</si>
  <si>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</si>
  <si>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</si>
  <si>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</si>
  <si>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</si>
  <si>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</si>
  <si>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</si>
  <si>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</si>
  <si>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</si>
  <si>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</si>
  <si>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</si>
  <si>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</si>
  <si>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</si>
  <si>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</si>
  <si>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</si>
  <si>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</si>
  <si>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</si>
  <si>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</si>
  <si>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</si>
  <si>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</si>
  <si>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</si>
  <si>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</si>
  <si>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</si>
  <si>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</si>
  <si>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</si>
  <si>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</si>
  <si>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</si>
  <si>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</si>
  <si>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</si>
  <si>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</si>
  <si>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</si>
  <si>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</si>
  <si>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</si>
  <si>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</si>
  <si>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</si>
  <si>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</si>
  <si>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</si>
  <si>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</si>
  <si>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</si>
  <si>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</si>
  <si>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</si>
  <si>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</si>
  <si>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</si>
  <si>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</si>
  <si>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</si>
  <si>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</si>
  <si>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</si>
  <si>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</si>
  <si>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</si>
  <si>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</si>
  <si>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</si>
  <si>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</si>
  <si>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</si>
  <si>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</si>
  <si>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</si>
  <si>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</si>
  <si>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</si>
  <si>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</si>
  <si>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</si>
  <si>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</si>
  <si>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</si>
  <si>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</si>
  <si>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</si>
  <si>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</si>
  <si>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</si>
  <si>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</si>
  <si>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</si>
  <si>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</si>
  <si>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</si>
  <si>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</si>
  <si>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</si>
  <si>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</si>
  <si>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4900  Other Federal Sources</t>
  </si>
  <si>
    <t xml:space="preserve">4924  21st Century Community Learning Centers Program </t>
  </si>
  <si>
    <t>4935  South Carolina's AWARE</t>
  </si>
  <si>
    <t>4936  South Carolina Early Learning Extension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</si>
  <si>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</si>
  <si>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</si>
  <si>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</si>
  <si>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</si>
  <si>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</si>
  <si>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</si>
  <si>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</si>
  <si>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</si>
  <si>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>3300  State Aid to Classrooms - Education Finance Act (EFA)</t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</si>
  <si>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</si>
  <si>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Total Intergovernmental Revenue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</si>
  <si>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</si>
  <si>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</si>
  <si>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</si>
  <si>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</si>
  <si>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State Property Tax Reimbursements</t>
  </si>
  <si>
    <t>Barnwell</t>
  </si>
  <si>
    <t>Bamberg 3</t>
  </si>
  <si>
    <t>Clarendon 6</t>
  </si>
  <si>
    <t>Hampton 3</t>
  </si>
  <si>
    <t xml:space="preserve">Orangeburg </t>
  </si>
  <si>
    <t>BARNWELL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</si>
</sst>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"/>
    <numFmt numFmtId="167" formatCode="#,##0.0"/>
  </numFmts>
  <fonts count="25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D798A"/>
        <bgColor indexed="64"/>
      </patternFill>
    </fill>
    <fill>
      <patternFill patternType="solid">
        <fgColor rgb="FFFC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43" fontId="9" fillId="0" borderId="0" applyFont="0" applyFill="0" applyBorder="0" applyAlignment="0" applyProtection="0"/>
    <xf numFmtId="0" fontId="15" fillId="0" borderId="0"/>
    <xf numFmtId="0" fontId="9" fillId="0" borderId="0"/>
  </cellStyleXfs>
  <cellXfs count="95">
    <xf numFmtId="0" fontId="0" fillId="0" borderId="0" xfId="0"/>
    <xf numFmtId="0" fontId="2" fillId="0" borderId="0" xfId="1"/>
    <xf numFmtId="164" fontId="0" fillId="0" borderId="0" xfId="2" applyNumberFormat="1" applyFont="1"/>
    <xf numFmtId="0" fontId="4" fillId="0" borderId="0" xfId="3" applyFont="1"/>
    <xf numFmtId="0" fontId="3" fillId="0" borderId="0" xfId="3"/>
    <xf numFmtId="0" fontId="3" fillId="0" borderId="0" xfId="1" applyFont="1"/>
    <xf numFmtId="0" fontId="2" fillId="0" borderId="0" xfId="1" applyAlignment="1">
      <alignment horizontal="center"/>
    </xf>
    <xf numFmtId="164" fontId="0" fillId="0" borderId="0" xfId="2" applyNumberFormat="1" applyFont="1" applyFill="1"/>
    <xf numFmtId="164" fontId="3" fillId="0" borderId="0" xfId="2" applyNumberFormat="1" applyFont="1" applyFill="1"/>
    <xf numFmtId="0" fontId="5" fillId="0" borderId="0" xfId="1" applyFont="1"/>
    <xf numFmtId="0" fontId="1" fillId="0" borderId="0" xfId="1" applyFont="1"/>
    <xf numFmtId="0" fontId="2" fillId="2" borderId="0" xfId="1" applyFill="1"/>
    <xf numFmtId="3" fontId="2" fillId="0" borderId="0" xfId="1" applyNumberFormat="1"/>
    <xf numFmtId="3" fontId="0" fillId="0" borderId="0" xfId="2" applyNumberFormat="1" applyFont="1" applyFill="1"/>
    <xf numFmtId="0" fontId="6" fillId="0" borderId="0" xfId="1" applyFont="1"/>
    <xf numFmtId="0" fontId="6" fillId="2" borderId="0" xfId="1" applyFont="1" applyFill="1"/>
    <xf numFmtId="0" fontId="6" fillId="3" borderId="0" xfId="1" applyFont="1" applyFill="1"/>
    <xf numFmtId="0" fontId="6" fillId="4" borderId="0" xfId="3" applyFont="1" applyFill="1"/>
    <xf numFmtId="0" fontId="6" fillId="5" borderId="0" xfId="1" applyFont="1" applyFill="1"/>
    <xf numFmtId="0" fontId="6" fillId="6" borderId="0" xfId="1" applyFont="1" applyFill="1"/>
    <xf numFmtId="0" fontId="2" fillId="7" borderId="0" xfId="1" applyFill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/>
    <xf numFmtId="3" fontId="10" fillId="0" borderId="0" xfId="1" applyNumberFormat="1" applyFont="1"/>
    <xf numFmtId="3" fontId="0" fillId="0" borderId="0" xfId="2" applyNumberFormat="1" applyFont="1" applyFill="1" applyBorder="1"/>
    <xf numFmtId="3" fontId="3" fillId="0" borderId="0" xfId="1" applyNumberFormat="1" applyFont="1"/>
    <xf numFmtId="0" fontId="2" fillId="4" borderId="0" xfId="1" applyFill="1"/>
    <xf numFmtId="3" fontId="9" fillId="0" borderId="0" xfId="1" applyNumberFormat="1" applyFont="1"/>
    <xf numFmtId="0" fontId="2" fillId="5" borderId="0" xfId="1" applyFill="1"/>
    <xf numFmtId="0" fontId="2" fillId="6" borderId="0" xfId="1" applyFill="1"/>
    <xf numFmtId="164" fontId="2" fillId="0" borderId="0" xfId="1" applyNumberFormat="1"/>
    <xf numFmtId="164" fontId="5" fillId="0" borderId="0" xfId="1" applyNumberFormat="1" applyFont="1"/>
    <xf numFmtId="0" fontId="2" fillId="3" borderId="0" xfId="1" applyFill="1"/>
    <xf numFmtId="165" fontId="2" fillId="0" borderId="0" xfId="1" applyNumberFormat="1"/>
    <xf numFmtId="3" fontId="3" fillId="0" borderId="0" xfId="3" applyNumberFormat="1"/>
    <xf numFmtId="0" fontId="0" fillId="0" borderId="0" xfId="3" applyFont="1"/>
    <xf numFmtId="0" fontId="5" fillId="0" borderId="0" xfId="3" applyFont="1"/>
    <xf numFmtId="0" fontId="3" fillId="8" borderId="0" xfId="3" applyFill="1"/>
    <xf numFmtId="165" fontId="3" fillId="0" borderId="0" xfId="3" applyNumberFormat="1"/>
    <xf numFmtId="0" fontId="3" fillId="9" borderId="0" xfId="3" applyFill="1"/>
    <xf numFmtId="0" fontId="3" fillId="4" borderId="0" xfId="3" applyFill="1"/>
    <xf numFmtId="0" fontId="3" fillId="10" borderId="0" xfId="3" applyFill="1"/>
    <xf numFmtId="0" fontId="3" fillId="11" borderId="0" xfId="3" applyFill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center"/>
    </xf>
    <xf numFmtId="3" fontId="10" fillId="0" borderId="0" xfId="3" applyNumberFormat="1" applyFont="1"/>
    <xf numFmtId="0" fontId="13" fillId="0" borderId="0" xfId="4"/>
    <xf numFmtId="43" fontId="0" fillId="0" borderId="0" xfId="5" applyFont="1" applyFill="1"/>
    <xf numFmtId="0" fontId="14" fillId="0" borderId="0" xfId="4" applyFont="1"/>
    <xf numFmtId="43" fontId="14" fillId="0" borderId="0" xfId="5" applyFont="1" applyFill="1"/>
    <xf numFmtId="0" fontId="7" fillId="0" borderId="1" xfId="4" applyFont="1" applyBorder="1" applyAlignment="1">
      <alignment wrapText="1"/>
    </xf>
    <xf numFmtId="43" fontId="7" fillId="0" borderId="1" xfId="5" applyFont="1" applyFill="1" applyBorder="1" applyAlignment="1">
      <alignment horizontal="center" vertical="top" wrapText="1"/>
    </xf>
    <xf numFmtId="0" fontId="7" fillId="12" borderId="0" xfId="4" applyFont="1" applyFill="1" applyAlignment="1">
      <alignment horizontal="center" vertical="top" wrapText="1"/>
    </xf>
    <xf numFmtId="0" fontId="13" fillId="0" borderId="0" xfId="4" applyAlignment="1">
      <alignment wrapText="1"/>
    </xf>
    <xf numFmtId="0" fontId="13" fillId="0" borderId="1" xfId="4" applyBorder="1" applyAlignment="1">
      <alignment horizontal="left"/>
    </xf>
    <xf numFmtId="43" fontId="0" fillId="0" borderId="1" xfId="5" applyFont="1" applyFill="1" applyBorder="1" applyAlignment="1">
      <alignment horizontal="left"/>
    </xf>
    <xf numFmtId="43" fontId="0" fillId="12" borderId="2" xfId="5" applyFont="1" applyFill="1" applyBorder="1" applyAlignment="1">
      <alignment horizontal="right"/>
    </xf>
    <xf numFmtId="43" fontId="0" fillId="12" borderId="1" xfId="5" applyFont="1" applyFill="1" applyBorder="1" applyAlignment="1">
      <alignment horizontal="right"/>
    </xf>
    <xf numFmtId="43" fontId="0" fillId="12" borderId="1" xfId="5" applyFont="1" applyFill="1" applyBorder="1"/>
    <xf numFmtId="0" fontId="13" fillId="0" borderId="1" xfId="4" applyBorder="1"/>
    <xf numFmtId="43" fontId="0" fillId="0" borderId="0" xfId="5" applyFont="1"/>
    <xf numFmtId="0" fontId="16" fillId="0" borderId="0" xfId="6" applyFont="1"/>
    <xf numFmtId="2" fontId="17" fillId="0" borderId="0" xfId="6" applyNumberFormat="1" applyFont="1" applyAlignment="1">
      <alignment horizontal="right"/>
    </xf>
    <xf numFmtId="0" fontId="15" fillId="0" borderId="0" xfId="6"/>
    <xf numFmtId="0" fontId="16" fillId="0" borderId="3" xfId="6" applyFont="1" applyBorder="1" applyAlignment="1">
      <alignment horizontal="center" wrapText="1"/>
    </xf>
    <xf numFmtId="2" fontId="16" fillId="0" borderId="3" xfId="6" applyNumberFormat="1" applyFont="1" applyBorder="1" applyAlignment="1">
      <alignment horizontal="center" wrapText="1"/>
    </xf>
    <xf numFmtId="0" fontId="17" fillId="0" borderId="0" xfId="6" applyFont="1"/>
    <xf numFmtId="3" fontId="17" fillId="0" borderId="0" xfId="6" applyNumberFormat="1" applyFont="1"/>
    <xf numFmtId="166" fontId="17" fillId="0" borderId="0" xfId="6" applyNumberFormat="1" applyFont="1"/>
    <xf numFmtId="3" fontId="15" fillId="0" borderId="0" xfId="6" applyNumberFormat="1"/>
    <xf numFmtId="166" fontId="15" fillId="0" borderId="0" xfId="6" applyNumberFormat="1"/>
    <xf numFmtId="3" fontId="16" fillId="0" borderId="0" xfId="6" applyNumberFormat="1" applyFont="1"/>
    <xf numFmtId="166" fontId="16" fillId="0" borderId="0" xfId="6" applyNumberFormat="1" applyFont="1"/>
    <xf numFmtId="49" fontId="18" fillId="0" borderId="0" xfId="6" applyNumberFormat="1" applyFont="1"/>
    <xf numFmtId="167" fontId="20" fillId="0" borderId="0" xfId="6" applyNumberFormat="1" applyFont="1"/>
    <xf numFmtId="0" fontId="21" fillId="0" borderId="0" xfId="6" applyFont="1"/>
    <xf numFmtId="167" fontId="21" fillId="0" borderId="0" xfId="6" applyNumberFormat="1" applyFont="1"/>
    <xf numFmtId="49" fontId="22" fillId="0" borderId="0" xfId="7" applyNumberFormat="1" applyFont="1"/>
    <xf numFmtId="0" fontId="7" fillId="0" borderId="0" xfId="7" applyFont="1"/>
    <xf numFmtId="0" fontId="7" fillId="0" borderId="0" xfId="7" applyFont="1" applyAlignment="1">
      <alignment horizontal="center"/>
    </xf>
    <xf numFmtId="0" fontId="9" fillId="0" borderId="0" xfId="7"/>
    <xf numFmtId="0" fontId="9" fillId="0" borderId="0" xfId="7" applyAlignment="1">
      <alignment horizontal="left"/>
    </xf>
    <xf numFmtId="0" fontId="23" fillId="0" borderId="0" xfId="7" applyFont="1" applyAlignment="1">
      <alignment horizontal="left"/>
    </xf>
    <xf numFmtId="0" fontId="23" fillId="0" borderId="0" xfId="7" applyFont="1"/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left"/>
    </xf>
    <xf numFmtId="43" fontId="0" fillId="0" borderId="1" xfId="5" applyFont="1" applyFill="1" applyBorder="1" applyAlignment="1"/>
    <xf numFmtId="43" fontId="9" fillId="0" borderId="1" xfId="5" applyFont="1" applyFill="1" applyBorder="1" applyAlignment="1"/>
    <xf numFmtId="0" fontId="2" fillId="0" borderId="0" xfId="3" applyFont="1"/>
    <xf numFmtId="0" fontId="9" fillId="0" borderId="1" xfId="4" applyFont="1" applyBorder="1"/>
    <xf numFmtId="0" fontId="14" fillId="0" borderId="0" xfId="7" applyFont="1" applyAlignment="1">
      <alignment horizontal="center"/>
    </xf>
    <xf numFmtId="0" fontId="7" fillId="0" borderId="0" xfId="4" applyFont="1" applyAlignment="1">
      <alignment horizontal="center"/>
    </xf>
  </cellXfs>
  <cellStyles count="8">
    <cellStyle name="Comma 2" xfId="2" xr:uid="{186AB83C-D6DC-493F-9B34-380EBEA520ED}"/>
    <cellStyle name="Comma 3" xfId="5" xr:uid="{569BA46A-F884-4BF6-A32A-730E897A5D91}"/>
    <cellStyle name="Normal" xfId="0" builtinId="0"/>
    <cellStyle name="Normal 2" xfId="1" xr:uid="{EDAE308F-5E77-4224-855B-EB1024206B36}"/>
    <cellStyle name="Normal 2 2" xfId="3" xr:uid="{E430F12A-3755-4E89-AD83-9A593CC48AE1}"/>
    <cellStyle name="Normal 3" xfId="4" xr:uid="{81DADDDE-FE27-4855-8480-DDE9C1A09E68}"/>
    <cellStyle name="Normal 3 2" xfId="7" xr:uid="{7F852499-5FE2-45FC-8F02-1E4E5BD3D8C5}"/>
    <cellStyle name="Normal 4" xfId="6" xr:uid="{BFDBA03F-EABB-4E35-80DF-0EF1213BA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E6B2-621D-46C5-B6BC-AF3183007A1B}">
  <dimension ref="A1:GB149"/>
  <sheetViews>
    <sheetView tabSelected="1" topLeftCell="BX1" workbookViewId="0">
      <selection activeCell="FD19" sqref="FD19"/>
    </sheetView>
  </sheetViews>
  <sheetFormatPr defaultRowHeight="15" x14ac:dyDescent="0.25"/>
  <cols>
    <col min="1" max="1" width="9.140625" style="4"/>
    <col min="2" max="2" width="89.42578125" style="4" customWidth="1"/>
    <col min="3" max="3" width="12.140625" style="4" customWidth="1"/>
    <col min="4" max="4" width="11.140625" style="4" bestFit="1" customWidth="1"/>
    <col min="5" max="5" width="12.28515625" style="4" customWidth="1"/>
    <col min="6" max="10" width="12.5703125" style="4" customWidth="1"/>
    <col min="11" max="11" width="12" style="4" customWidth="1"/>
    <col min="12" max="14" width="11.7109375" style="4" customWidth="1"/>
    <col min="15" max="15" width="11.28515625" style="4" customWidth="1"/>
    <col min="16" max="16" width="13.5703125" style="4" customWidth="1"/>
    <col min="17" max="17" width="12.42578125" style="4" customWidth="1"/>
    <col min="18" max="18" width="10.85546875" style="4" customWidth="1"/>
    <col min="19" max="19" width="14.7109375" style="4" customWidth="1"/>
    <col min="20" max="20" width="13.140625" style="4" customWidth="1"/>
    <col min="21" max="21" width="11.42578125" style="4" customWidth="1"/>
    <col min="22" max="22" width="13.28515625" style="4" customWidth="1"/>
    <col min="23" max="24" width="10.140625" style="4" bestFit="1" customWidth="1"/>
    <col min="25" max="26" width="13.85546875" style="4" customWidth="1"/>
    <col min="27" max="27" width="12.28515625" style="4" customWidth="1"/>
    <col min="28" max="29" width="11.140625" style="4" customWidth="1"/>
    <col min="30" max="32" width="11.7109375" style="4" customWidth="1"/>
    <col min="33" max="33" width="15" style="4" customWidth="1"/>
    <col min="34" max="34" width="13" style="4" customWidth="1"/>
    <col min="35" max="37" width="14.42578125" style="4" customWidth="1"/>
    <col min="38" max="38" width="12.28515625" style="4" customWidth="1"/>
    <col min="39" max="39" width="11.140625" style="4" bestFit="1" customWidth="1"/>
    <col min="40" max="40" width="10.140625" style="4" bestFit="1" customWidth="1"/>
    <col min="41" max="41" width="11.5703125" style="4" customWidth="1"/>
    <col min="42" max="42" width="12.42578125" style="4" customWidth="1"/>
    <col min="43" max="44" width="11" style="4" customWidth="1"/>
    <col min="45" max="45" width="9.140625" style="4" customWidth="1"/>
    <col min="46" max="50" width="12.5703125" style="4" customWidth="1"/>
    <col min="51" max="51" width="14" style="4" customWidth="1"/>
    <col min="52" max="52" width="10.42578125" style="4" customWidth="1"/>
    <col min="53" max="53" width="12.42578125" style="4" customWidth="1"/>
    <col min="54" max="54" width="12.7109375" style="4" customWidth="1"/>
    <col min="55" max="55" width="10.85546875" style="4" customWidth="1"/>
    <col min="56" max="56" width="14.5703125" style="4" customWidth="1"/>
    <col min="57" max="57" width="11.140625" style="4" bestFit="1" customWidth="1"/>
    <col min="58" max="59" width="11.5703125" style="4" customWidth="1"/>
    <col min="60" max="60" width="9.85546875" style="4" customWidth="1"/>
    <col min="61" max="67" width="14.85546875" style="4" customWidth="1"/>
    <col min="68" max="68" width="10.42578125" style="4" customWidth="1"/>
    <col min="69" max="69" width="9.42578125" style="4" customWidth="1"/>
    <col min="70" max="70" width="15.5703125" style="4" customWidth="1"/>
    <col min="71" max="71" width="9.140625" style="4" customWidth="1"/>
    <col min="72" max="74" width="11.140625" style="4" bestFit="1" customWidth="1"/>
    <col min="75" max="75" width="29.42578125" style="4" customWidth="1"/>
    <col min="76" max="76" width="25" style="4" customWidth="1"/>
    <col min="77" max="77" width="28.140625" style="4" customWidth="1"/>
    <col min="78" max="78" width="13.85546875" style="4" bestFit="1" customWidth="1"/>
    <col min="79" max="82" width="9.140625" style="4"/>
    <col min="83" max="83" width="33.28515625" style="4" customWidth="1"/>
    <col min="84" max="159" width="30.140625" style="4" customWidth="1"/>
    <col min="160" max="166" width="14.42578125" style="4" bestFit="1" customWidth="1"/>
    <col min="167" max="167" width="18.42578125" style="4" bestFit="1" customWidth="1"/>
    <col min="168" max="168" width="16.85546875" style="4" bestFit="1" customWidth="1"/>
    <col min="169" max="169" width="16.42578125" style="4" bestFit="1" customWidth="1"/>
    <col min="170" max="171" width="10.140625" style="4" bestFit="1" customWidth="1"/>
    <col min="172" max="172" width="15.42578125" style="4" bestFit="1" customWidth="1"/>
    <col min="173" max="176" width="10.140625" style="4" bestFit="1" customWidth="1"/>
    <col min="177" max="177" width="29.85546875" style="4" bestFit="1" customWidth="1"/>
    <col min="178" max="178" width="25.140625" style="4" bestFit="1" customWidth="1"/>
    <col min="179" max="179" width="28.5703125" style="4" bestFit="1" customWidth="1"/>
    <col min="180" max="180" width="21.7109375" style="4" bestFit="1" customWidth="1"/>
    <col min="181" max="181" width="16.42578125" style="4" bestFit="1" customWidth="1"/>
    <col min="182" max="182" width="25" style="4" bestFit="1" customWidth="1"/>
    <col min="183" max="183" width="23.7109375" style="4" bestFit="1" customWidth="1"/>
    <col min="184" max="184" width="13.5703125" style="4" bestFit="1" customWidth="1"/>
    <col min="185" max="16384" width="9.140625" style="4"/>
  </cols>
  <sheetData>
    <row r="1" spans="1:184" x14ac:dyDescent="0.25">
      <c r="A1" s="4" t="s">
        <v>573</v>
      </c>
    </row>
    <row r="2" spans="1:184" ht="15.75" x14ac:dyDescent="0.25">
      <c r="A2" s="4" t="s">
        <v>2</v>
      </c>
      <c r="CE2" s="3" t="s">
        <v>1</v>
      </c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C2" s="36"/>
      <c r="FD2" s="36"/>
    </row>
    <row r="3" spans="1:184" x14ac:dyDescent="0.25"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91" t="s">
        <v>1363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574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  <c r="BL3" s="4" t="s">
        <v>65</v>
      </c>
      <c r="BM3" s="4" t="s">
        <v>66</v>
      </c>
      <c r="BN3" s="4" t="s">
        <v>67</v>
      </c>
      <c r="BO3" s="4" t="s">
        <v>68</v>
      </c>
      <c r="BP3" s="4" t="s">
        <v>69</v>
      </c>
      <c r="BQ3" s="4" t="s">
        <v>70</v>
      </c>
      <c r="BR3" s="4" t="s">
        <v>71</v>
      </c>
      <c r="BS3" s="4" t="s">
        <v>72</v>
      </c>
      <c r="BT3" s="4" t="s">
        <v>73</v>
      </c>
      <c r="BU3" s="4" t="s">
        <v>575</v>
      </c>
      <c r="BV3" s="4" t="s">
        <v>75</v>
      </c>
      <c r="BW3" s="4" t="s">
        <v>76</v>
      </c>
      <c r="BX3" s="4" t="s">
        <v>77</v>
      </c>
      <c r="BY3" s="4" t="s">
        <v>78</v>
      </c>
      <c r="BZ3" s="4" t="s">
        <v>79</v>
      </c>
      <c r="CE3" s="37" t="s">
        <v>3</v>
      </c>
      <c r="FZ3" s="38"/>
      <c r="GA3" s="38"/>
      <c r="GB3" s="38"/>
    </row>
    <row r="4" spans="1:184" x14ac:dyDescent="0.25">
      <c r="A4" s="39" t="s">
        <v>576</v>
      </c>
      <c r="B4" s="39" t="s">
        <v>577</v>
      </c>
      <c r="CF4" s="4" t="s">
        <v>5</v>
      </c>
      <c r="CG4" s="4" t="s">
        <v>6</v>
      </c>
      <c r="CH4" s="4" t="s">
        <v>7</v>
      </c>
      <c r="CI4" s="4" t="s">
        <v>8</v>
      </c>
      <c r="CJ4" s="4" t="s">
        <v>9</v>
      </c>
      <c r="CK4" s="4" t="s">
        <v>10</v>
      </c>
      <c r="CL4" s="4" t="s">
        <v>11</v>
      </c>
      <c r="CM4" s="4" t="s">
        <v>12</v>
      </c>
      <c r="CN4" s="4" t="s">
        <v>13</v>
      </c>
      <c r="CO4" s="91" t="s">
        <v>1363</v>
      </c>
      <c r="CP4" s="4" t="s">
        <v>14</v>
      </c>
      <c r="CQ4" s="4" t="s">
        <v>15</v>
      </c>
      <c r="CR4" s="4" t="s">
        <v>16</v>
      </c>
      <c r="CS4" s="4" t="s">
        <v>17</v>
      </c>
      <c r="CT4" s="4" t="s">
        <v>18</v>
      </c>
      <c r="CU4" s="4" t="s">
        <v>19</v>
      </c>
      <c r="CV4" s="4" t="s">
        <v>20</v>
      </c>
      <c r="CW4" s="4" t="s">
        <v>21</v>
      </c>
      <c r="CX4" s="4" t="s">
        <v>22</v>
      </c>
      <c r="CY4" s="4" t="s">
        <v>23</v>
      </c>
      <c r="CZ4" s="4" t="s">
        <v>24</v>
      </c>
      <c r="DA4" s="4" t="s">
        <v>25</v>
      </c>
      <c r="DB4" s="4" t="s">
        <v>26</v>
      </c>
      <c r="DC4" s="4" t="s">
        <v>27</v>
      </c>
      <c r="DD4" s="4" t="s">
        <v>28</v>
      </c>
      <c r="DE4" s="4" t="s">
        <v>29</v>
      </c>
      <c r="DF4" s="4" t="s">
        <v>574</v>
      </c>
      <c r="DG4" s="4" t="s">
        <v>31</v>
      </c>
      <c r="DH4" s="4" t="s">
        <v>32</v>
      </c>
      <c r="DI4" s="4" t="s">
        <v>33</v>
      </c>
      <c r="DJ4" s="4" t="s">
        <v>34</v>
      </c>
      <c r="DK4" s="4" t="s">
        <v>35</v>
      </c>
      <c r="DL4" s="4" t="s">
        <v>36</v>
      </c>
      <c r="DM4" s="4" t="s">
        <v>37</v>
      </c>
      <c r="DN4" s="4" t="s">
        <v>38</v>
      </c>
      <c r="DO4" s="4" t="s">
        <v>39</v>
      </c>
      <c r="DP4" s="4" t="s">
        <v>40</v>
      </c>
      <c r="DQ4" s="4" t="s">
        <v>41</v>
      </c>
      <c r="DR4" s="4" t="s">
        <v>42</v>
      </c>
      <c r="DS4" s="4" t="s">
        <v>43</v>
      </c>
      <c r="DT4" s="4" t="s">
        <v>44</v>
      </c>
      <c r="DU4" s="4" t="s">
        <v>45</v>
      </c>
      <c r="DV4" s="4" t="s">
        <v>46</v>
      </c>
      <c r="DW4" s="4" t="s">
        <v>47</v>
      </c>
      <c r="DX4" s="4" t="s">
        <v>48</v>
      </c>
      <c r="DY4" s="4" t="s">
        <v>49</v>
      </c>
      <c r="DZ4" s="4" t="s">
        <v>50</v>
      </c>
      <c r="EA4" s="4" t="s">
        <v>51</v>
      </c>
      <c r="EB4" s="4" t="s">
        <v>52</v>
      </c>
      <c r="EC4" s="4" t="s">
        <v>53</v>
      </c>
      <c r="ED4" s="4" t="s">
        <v>54</v>
      </c>
      <c r="EE4" s="4" t="s">
        <v>55</v>
      </c>
      <c r="EF4" s="4" t="s">
        <v>56</v>
      </c>
      <c r="EG4" s="4" t="s">
        <v>57</v>
      </c>
      <c r="EH4" s="4" t="s">
        <v>58</v>
      </c>
      <c r="EI4" s="4" t="s">
        <v>59</v>
      </c>
      <c r="EJ4" s="4" t="s">
        <v>60</v>
      </c>
      <c r="EK4" s="4" t="s">
        <v>61</v>
      </c>
      <c r="EL4" s="4" t="s">
        <v>62</v>
      </c>
      <c r="EM4" s="4" t="s">
        <v>63</v>
      </c>
      <c r="EN4" s="4" t="s">
        <v>64</v>
      </c>
      <c r="EO4" s="4" t="s">
        <v>65</v>
      </c>
      <c r="EP4" s="4" t="s">
        <v>66</v>
      </c>
      <c r="EQ4" s="4" t="s">
        <v>67</v>
      </c>
      <c r="ER4" s="4" t="s">
        <v>68</v>
      </c>
      <c r="ES4" s="4" t="s">
        <v>69</v>
      </c>
      <c r="ET4" s="4" t="s">
        <v>70</v>
      </c>
      <c r="EU4" s="4" t="s">
        <v>71</v>
      </c>
      <c r="EV4" s="4" t="s">
        <v>72</v>
      </c>
      <c r="EW4" s="4" t="s">
        <v>73</v>
      </c>
      <c r="EX4" s="4" t="s">
        <v>575</v>
      </c>
      <c r="EY4" s="4" t="s">
        <v>75</v>
      </c>
      <c r="EZ4" s="4" t="s">
        <v>76</v>
      </c>
      <c r="FA4" s="4" t="s">
        <v>77</v>
      </c>
      <c r="FB4" s="4" t="s">
        <v>78</v>
      </c>
      <c r="FC4" s="4" t="s">
        <v>79</v>
      </c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</row>
    <row r="5" spans="1:184" x14ac:dyDescent="0.25">
      <c r="A5" s="39" t="s">
        <v>578</v>
      </c>
      <c r="B5" s="39" t="s">
        <v>579</v>
      </c>
      <c r="FD5" s="36"/>
      <c r="FE5" s="36"/>
    </row>
    <row r="6" spans="1:184" x14ac:dyDescent="0.25">
      <c r="A6" s="39" t="s">
        <v>580</v>
      </c>
      <c r="B6" s="39" t="s">
        <v>581</v>
      </c>
      <c r="C6" s="40">
        <v>1377777</v>
      </c>
      <c r="D6" s="40">
        <v>10514705</v>
      </c>
      <c r="E6" s="40">
        <v>530829</v>
      </c>
      <c r="F6" s="40">
        <v>3567077</v>
      </c>
      <c r="G6" s="40">
        <v>1164027</v>
      </c>
      <c r="H6" s="40">
        <v>1023523</v>
      </c>
      <c r="I6" s="40">
        <v>1158140</v>
      </c>
      <c r="J6" s="40">
        <v>5001322</v>
      </c>
      <c r="K6" s="36">
        <v>526613</v>
      </c>
      <c r="L6" s="36">
        <v>2113527</v>
      </c>
      <c r="M6" s="40">
        <v>10318874</v>
      </c>
      <c r="N6" s="40">
        <v>12271956</v>
      </c>
      <c r="O6" s="40">
        <v>728267</v>
      </c>
      <c r="P6" s="40">
        <v>21846691</v>
      </c>
      <c r="Q6" s="40">
        <v>3058311</v>
      </c>
      <c r="R6" s="40">
        <v>1968825</v>
      </c>
      <c r="S6" s="40">
        <v>2502559</v>
      </c>
      <c r="T6" s="36">
        <v>1752962</v>
      </c>
      <c r="U6" s="40">
        <v>1942362</v>
      </c>
      <c r="V6" s="40">
        <v>3606989</v>
      </c>
      <c r="W6" s="40">
        <v>605717</v>
      </c>
      <c r="X6" s="40">
        <v>1279741</v>
      </c>
      <c r="Y6" s="40">
        <v>8562415</v>
      </c>
      <c r="Z6" s="40">
        <v>564351</v>
      </c>
      <c r="AA6" s="40">
        <v>1324435</v>
      </c>
      <c r="AB6" s="40">
        <v>1462331</v>
      </c>
      <c r="AC6" s="36">
        <v>5556810</v>
      </c>
      <c r="AD6" s="40">
        <v>118054</v>
      </c>
      <c r="AE6" s="40">
        <v>1096758</v>
      </c>
      <c r="AF6" s="40">
        <v>518696</v>
      </c>
      <c r="AG6" s="40">
        <v>3223575</v>
      </c>
      <c r="AH6" s="40">
        <v>28138573</v>
      </c>
      <c r="AI6" s="40">
        <v>3478328</v>
      </c>
      <c r="AJ6" s="40">
        <v>291700</v>
      </c>
      <c r="AK6" s="40">
        <v>461222</v>
      </c>
      <c r="AL6" s="40">
        <v>1335749</v>
      </c>
      <c r="AM6" s="40">
        <v>15615966</v>
      </c>
      <c r="AN6" s="40">
        <v>1301588</v>
      </c>
      <c r="AO6" s="40">
        <v>3970639</v>
      </c>
      <c r="AP6" s="40">
        <v>5346115</v>
      </c>
      <c r="AQ6" s="40">
        <v>1817421</v>
      </c>
      <c r="AR6" s="40">
        <v>1327475</v>
      </c>
      <c r="AS6" s="40">
        <v>392113</v>
      </c>
      <c r="AT6" s="40">
        <v>10159105</v>
      </c>
      <c r="AU6" s="40">
        <v>3395937</v>
      </c>
      <c r="AV6" s="40">
        <v>1089512</v>
      </c>
      <c r="AW6" s="40">
        <v>1142772</v>
      </c>
      <c r="AX6" s="40">
        <v>7614941</v>
      </c>
      <c r="AY6" s="40">
        <v>326431</v>
      </c>
      <c r="AZ6" s="40">
        <v>1590448</v>
      </c>
      <c r="BA6" s="40">
        <v>1297522</v>
      </c>
      <c r="BB6" s="40">
        <v>2323118</v>
      </c>
      <c r="BC6" s="40">
        <v>5167884</v>
      </c>
      <c r="BD6" s="40">
        <v>4458307</v>
      </c>
      <c r="BE6" s="40">
        <v>6272833</v>
      </c>
      <c r="BF6" s="40">
        <v>11865709</v>
      </c>
      <c r="BG6" s="40">
        <v>10653174</v>
      </c>
      <c r="BH6" s="40">
        <v>1302834</v>
      </c>
      <c r="BI6" s="40">
        <v>1826650</v>
      </c>
      <c r="BJ6" s="40">
        <v>3901983</v>
      </c>
      <c r="BK6" s="40">
        <v>981243</v>
      </c>
      <c r="BL6" s="40">
        <v>1102729</v>
      </c>
      <c r="BM6" s="40">
        <v>3915560</v>
      </c>
      <c r="BN6" s="40">
        <v>4891758</v>
      </c>
      <c r="BO6" s="40">
        <v>3149084</v>
      </c>
      <c r="BP6" s="40">
        <v>5968742</v>
      </c>
      <c r="BQ6" s="40">
        <v>1282698</v>
      </c>
      <c r="BR6" s="40">
        <v>1282246</v>
      </c>
      <c r="BS6" s="40">
        <v>1880692</v>
      </c>
      <c r="BT6" s="40">
        <v>3495586</v>
      </c>
      <c r="BU6" s="40">
        <v>6811706</v>
      </c>
      <c r="BV6" s="40">
        <v>7225643</v>
      </c>
      <c r="BW6" s="40">
        <v>5066882</v>
      </c>
      <c r="BX6" s="36">
        <v>5992405</v>
      </c>
      <c r="BZ6" s="36">
        <f t="shared" ref="BZ6:BZ37" si="0">SUM(C6:BY6)</f>
        <v>302201242</v>
      </c>
      <c r="CE6" s="39" t="s">
        <v>577</v>
      </c>
      <c r="CF6" s="36">
        <f t="shared" ref="CF6:CN6" si="1">SUM(C6:C66)</f>
        <v>20947629</v>
      </c>
      <c r="CG6" s="36">
        <f t="shared" si="1"/>
        <v>161332141</v>
      </c>
      <c r="CH6" s="36">
        <f t="shared" si="1"/>
        <v>8373859</v>
      </c>
      <c r="CI6" s="36">
        <f t="shared" si="1"/>
        <v>64560624</v>
      </c>
      <c r="CJ6" s="36">
        <f t="shared" si="1"/>
        <v>22369806</v>
      </c>
      <c r="CK6" s="36">
        <f t="shared" si="1"/>
        <v>16223429</v>
      </c>
      <c r="CL6" s="36">
        <f t="shared" si="1"/>
        <v>22275203</v>
      </c>
      <c r="CM6" s="36">
        <f t="shared" si="1"/>
        <v>78116979</v>
      </c>
      <c r="CN6" s="36">
        <f t="shared" si="1"/>
        <v>15447159</v>
      </c>
      <c r="CO6" s="36">
        <f t="shared" ref="CO6:EZ6" si="2">SUM(L6:L66)</f>
        <v>24492996</v>
      </c>
      <c r="CP6" s="36">
        <f t="shared" si="2"/>
        <v>181867486</v>
      </c>
      <c r="CQ6" s="36">
        <f t="shared" si="2"/>
        <v>208439592</v>
      </c>
      <c r="CR6" s="36">
        <f t="shared" si="2"/>
        <v>12340570</v>
      </c>
      <c r="CS6" s="36">
        <f t="shared" si="2"/>
        <v>360641335</v>
      </c>
      <c r="CT6" s="36">
        <f t="shared" si="2"/>
        <v>58586310</v>
      </c>
      <c r="CU6" s="36">
        <f t="shared" si="2"/>
        <v>32526194</v>
      </c>
      <c r="CV6" s="36">
        <f t="shared" si="2"/>
        <v>44142966</v>
      </c>
      <c r="CW6" s="36">
        <f t="shared" si="2"/>
        <v>31419618</v>
      </c>
      <c r="CX6" s="36">
        <f t="shared" si="2"/>
        <v>33990307</v>
      </c>
      <c r="CY6" s="36">
        <f t="shared" si="2"/>
        <v>66975773</v>
      </c>
      <c r="CZ6" s="36">
        <f t="shared" si="2"/>
        <v>8841419</v>
      </c>
      <c r="DA6" s="36">
        <f t="shared" si="2"/>
        <v>21951880</v>
      </c>
      <c r="DB6" s="36">
        <f t="shared" si="2"/>
        <v>165605440</v>
      </c>
      <c r="DC6" s="36">
        <f t="shared" si="2"/>
        <v>16742457</v>
      </c>
      <c r="DD6" s="36">
        <f t="shared" si="2"/>
        <v>23181114</v>
      </c>
      <c r="DE6" s="36">
        <f t="shared" si="2"/>
        <v>26643755</v>
      </c>
      <c r="DF6" s="36">
        <f t="shared" si="2"/>
        <v>116107105</v>
      </c>
      <c r="DG6" s="36">
        <f t="shared" si="2"/>
        <v>8407701</v>
      </c>
      <c r="DH6" s="36">
        <f t="shared" si="2"/>
        <v>22401935</v>
      </c>
      <c r="DI6" s="36">
        <f t="shared" si="2"/>
        <v>8831636</v>
      </c>
      <c r="DJ6" s="36">
        <f t="shared" si="2"/>
        <v>61734058</v>
      </c>
      <c r="DK6" s="36">
        <f t="shared" si="2"/>
        <v>481584421</v>
      </c>
      <c r="DL6" s="36">
        <f t="shared" si="2"/>
        <v>60255685</v>
      </c>
      <c r="DM6" s="36">
        <f t="shared" si="2"/>
        <v>6699850</v>
      </c>
      <c r="DN6" s="36">
        <f t="shared" si="2"/>
        <v>9043094</v>
      </c>
      <c r="DO6" s="36">
        <f t="shared" si="2"/>
        <v>21536478</v>
      </c>
      <c r="DP6" s="36">
        <f t="shared" si="2"/>
        <v>323697221</v>
      </c>
      <c r="DQ6" s="36">
        <f t="shared" si="2"/>
        <v>16767380</v>
      </c>
      <c r="DR6" s="36">
        <f t="shared" si="2"/>
        <v>69805083</v>
      </c>
      <c r="DS6" s="36">
        <f t="shared" si="2"/>
        <v>88577200</v>
      </c>
      <c r="DT6" s="36">
        <f t="shared" si="2"/>
        <v>41318942</v>
      </c>
      <c r="DU6" s="36">
        <f t="shared" si="2"/>
        <v>20671836</v>
      </c>
      <c r="DV6" s="36">
        <f t="shared" si="2"/>
        <v>8961615</v>
      </c>
      <c r="DW6" s="36">
        <f t="shared" si="2"/>
        <v>195344070</v>
      </c>
      <c r="DX6" s="36">
        <f t="shared" si="2"/>
        <v>62017963</v>
      </c>
      <c r="DY6" s="36">
        <f t="shared" si="2"/>
        <v>15093734</v>
      </c>
      <c r="DZ6" s="36">
        <f t="shared" si="2"/>
        <v>22372224</v>
      </c>
      <c r="EA6" s="36">
        <f t="shared" si="2"/>
        <v>132583834</v>
      </c>
      <c r="EB6" s="36">
        <f t="shared" si="2"/>
        <v>5833306</v>
      </c>
      <c r="EC6" s="36">
        <f t="shared" si="2"/>
        <v>27525144</v>
      </c>
      <c r="ED6" s="36">
        <f t="shared" si="2"/>
        <v>22133045</v>
      </c>
      <c r="EE6" s="36">
        <f t="shared" si="2"/>
        <v>43434568</v>
      </c>
      <c r="EF6" s="36">
        <f t="shared" si="2"/>
        <v>77703349</v>
      </c>
      <c r="EG6" s="36">
        <f t="shared" si="2"/>
        <v>81583401</v>
      </c>
      <c r="EH6" s="36">
        <f t="shared" si="2"/>
        <v>94799980</v>
      </c>
      <c r="EI6" s="36">
        <f t="shared" si="2"/>
        <v>205601413</v>
      </c>
      <c r="EJ6" s="36">
        <f t="shared" si="2"/>
        <v>194779466</v>
      </c>
      <c r="EK6" s="36">
        <f t="shared" si="2"/>
        <v>13930330</v>
      </c>
      <c r="EL6" s="36">
        <f t="shared" si="2"/>
        <v>34046057</v>
      </c>
      <c r="EM6" s="36">
        <f t="shared" si="2"/>
        <v>61884576</v>
      </c>
      <c r="EN6" s="36">
        <f t="shared" si="2"/>
        <v>20888754</v>
      </c>
      <c r="EO6" s="36">
        <f t="shared" si="2"/>
        <v>17811881</v>
      </c>
      <c r="EP6" s="36">
        <f t="shared" si="2"/>
        <v>67272912</v>
      </c>
      <c r="EQ6" s="36">
        <f t="shared" si="2"/>
        <v>78525997</v>
      </c>
      <c r="ER6" s="36">
        <f t="shared" si="2"/>
        <v>68066627</v>
      </c>
      <c r="ES6" s="36">
        <f t="shared" si="2"/>
        <v>94264411</v>
      </c>
      <c r="ET6" s="36">
        <f t="shared" si="2"/>
        <v>24588956</v>
      </c>
      <c r="EU6" s="36">
        <f t="shared" si="2"/>
        <v>24105065</v>
      </c>
      <c r="EV6" s="36">
        <f t="shared" si="2"/>
        <v>35046695</v>
      </c>
      <c r="EW6" s="36">
        <f t="shared" si="2"/>
        <v>60952180</v>
      </c>
      <c r="EX6" s="36">
        <f t="shared" si="2"/>
        <v>119632264</v>
      </c>
      <c r="EY6" s="36">
        <f t="shared" si="2"/>
        <v>111111716</v>
      </c>
      <c r="EZ6" s="36">
        <f t="shared" si="2"/>
        <v>88409249</v>
      </c>
      <c r="FA6" s="36">
        <f t="shared" ref="FA6:FB6" si="3">SUM(BX6:BX66)</f>
        <v>117999080</v>
      </c>
      <c r="FB6" s="36">
        <f t="shared" si="3"/>
        <v>0</v>
      </c>
      <c r="FC6" s="36">
        <f>SUM(CF6:FB6)</f>
        <v>5313779528</v>
      </c>
    </row>
    <row r="7" spans="1:184" x14ac:dyDescent="0.25">
      <c r="A7" s="39" t="s">
        <v>582</v>
      </c>
      <c r="B7" s="39" t="s">
        <v>583</v>
      </c>
      <c r="C7" s="40">
        <v>4087743</v>
      </c>
      <c r="D7" s="40">
        <v>32612174</v>
      </c>
      <c r="E7" s="40">
        <v>1171030</v>
      </c>
      <c r="F7" s="40">
        <v>15702233</v>
      </c>
      <c r="G7" s="40">
        <v>4512675</v>
      </c>
      <c r="H7" s="40">
        <v>2888576</v>
      </c>
      <c r="I7" s="40">
        <v>5914536</v>
      </c>
      <c r="J7" s="40">
        <v>14358740</v>
      </c>
      <c r="K7" s="36">
        <v>2152780</v>
      </c>
      <c r="L7" s="36">
        <v>4223239</v>
      </c>
      <c r="M7" s="40">
        <v>35339429</v>
      </c>
      <c r="N7" s="40">
        <v>39138837</v>
      </c>
      <c r="O7" s="40">
        <v>1514066</v>
      </c>
      <c r="P7" s="40">
        <v>60231309</v>
      </c>
      <c r="Q7" s="40">
        <v>7646402</v>
      </c>
      <c r="R7" s="40">
        <v>5743178</v>
      </c>
      <c r="S7" s="40">
        <v>7557231</v>
      </c>
      <c r="T7" s="36">
        <v>5245295</v>
      </c>
      <c r="U7" s="40">
        <v>5808226</v>
      </c>
      <c r="V7" s="40">
        <v>10657751</v>
      </c>
      <c r="W7" s="40">
        <v>2507698</v>
      </c>
      <c r="X7" s="40">
        <v>4877977</v>
      </c>
      <c r="Y7" s="40">
        <v>41403831</v>
      </c>
      <c r="Z7" s="40">
        <v>3391221</v>
      </c>
      <c r="AA7" s="40">
        <v>3722956</v>
      </c>
      <c r="AB7" s="40">
        <v>3317800</v>
      </c>
      <c r="AC7" s="36">
        <v>18224314</v>
      </c>
      <c r="AD7" s="40">
        <v>455197</v>
      </c>
      <c r="AE7" s="40">
        <v>3284223</v>
      </c>
      <c r="AF7" s="40">
        <v>1825435</v>
      </c>
      <c r="AG7" s="40">
        <v>13001244</v>
      </c>
      <c r="AH7" s="40">
        <v>97426174</v>
      </c>
      <c r="AI7" s="40">
        <v>16507950</v>
      </c>
      <c r="AJ7" s="40">
        <v>1494480</v>
      </c>
      <c r="AK7" s="40">
        <v>1947923</v>
      </c>
      <c r="AL7" s="40">
        <v>3708418</v>
      </c>
      <c r="AM7" s="40">
        <v>53318790</v>
      </c>
      <c r="AN7" s="40">
        <v>3953010</v>
      </c>
      <c r="AO7" s="40">
        <v>11677492</v>
      </c>
      <c r="AP7" s="40">
        <v>17342732</v>
      </c>
      <c r="AQ7" s="40">
        <v>9096009</v>
      </c>
      <c r="AR7" s="40">
        <v>3026187</v>
      </c>
      <c r="AS7" s="40">
        <v>1322040</v>
      </c>
      <c r="AT7" s="40">
        <v>29793705</v>
      </c>
      <c r="AU7" s="40">
        <v>10309066</v>
      </c>
      <c r="AV7" s="40">
        <v>2417848</v>
      </c>
      <c r="AW7" s="40">
        <v>4591341</v>
      </c>
      <c r="AX7" s="40">
        <v>23732688</v>
      </c>
      <c r="AY7" s="40">
        <v>811604</v>
      </c>
      <c r="AZ7" s="40">
        <v>4698786</v>
      </c>
      <c r="BA7" s="40">
        <v>3817801</v>
      </c>
      <c r="BB7" s="40">
        <v>10567508</v>
      </c>
      <c r="BC7" s="40">
        <v>15305789</v>
      </c>
      <c r="BD7" s="40">
        <v>13132404</v>
      </c>
      <c r="BE7" s="40">
        <v>20598685</v>
      </c>
      <c r="BF7" s="40">
        <v>39904808</v>
      </c>
      <c r="BG7" s="40">
        <v>41576719</v>
      </c>
      <c r="BH7" s="40">
        <v>2598400</v>
      </c>
      <c r="BI7" s="40">
        <v>5964283</v>
      </c>
      <c r="BJ7" s="40">
        <v>11844460</v>
      </c>
      <c r="BK7" s="40">
        <v>4143426</v>
      </c>
      <c r="BL7" s="40">
        <v>2994975</v>
      </c>
      <c r="BM7" s="40">
        <v>15218152</v>
      </c>
      <c r="BN7" s="40">
        <v>13607680</v>
      </c>
      <c r="BO7" s="40">
        <v>13315214</v>
      </c>
      <c r="BP7" s="40">
        <v>17683887</v>
      </c>
      <c r="BQ7" s="40">
        <v>4036522</v>
      </c>
      <c r="BR7" s="40">
        <v>3140564</v>
      </c>
      <c r="BS7" s="40">
        <v>5826501</v>
      </c>
      <c r="BT7" s="40">
        <v>12184035</v>
      </c>
      <c r="BU7" s="40">
        <v>25907414</v>
      </c>
      <c r="BV7" s="40">
        <v>18055133</v>
      </c>
      <c r="BW7" s="40">
        <v>12232546</v>
      </c>
      <c r="BX7" s="36">
        <v>15568565</v>
      </c>
      <c r="BZ7" s="36">
        <f t="shared" si="0"/>
        <v>988919060</v>
      </c>
      <c r="CE7" s="41" t="s">
        <v>584</v>
      </c>
      <c r="CF7" s="36">
        <f t="shared" ref="CF7:CN7" si="4">SUM(C70:C76)+C78+C79+C81+C98+C103+C105+C106+C107+C111+C112+C113+C114+C115+C116+C117+C124</f>
        <v>5191027</v>
      </c>
      <c r="CG7" s="36">
        <f t="shared" si="4"/>
        <v>34603373</v>
      </c>
      <c r="CH7" s="36">
        <f t="shared" si="4"/>
        <v>2349998</v>
      </c>
      <c r="CI7" s="36">
        <f t="shared" si="4"/>
        <v>11541786</v>
      </c>
      <c r="CJ7" s="36">
        <f t="shared" si="4"/>
        <v>5626326</v>
      </c>
      <c r="CK7" s="36">
        <f t="shared" si="4"/>
        <v>3801739</v>
      </c>
      <c r="CL7" s="36">
        <f t="shared" si="4"/>
        <v>4292714</v>
      </c>
      <c r="CM7" s="36">
        <f t="shared" si="4"/>
        <v>23444758</v>
      </c>
      <c r="CN7" s="36">
        <f t="shared" si="4"/>
        <v>2988026</v>
      </c>
      <c r="CO7" s="36">
        <f t="shared" ref="CO7:EZ7" si="5">SUM(L70:L76)+L78+L79+L81+L98+L103+L105+L106+L107+L111+L112+L113+L114+L115+L116+L117+L124</f>
        <v>6008840</v>
      </c>
      <c r="CP7" s="36">
        <f t="shared" si="5"/>
        <v>36098911</v>
      </c>
      <c r="CQ7" s="36">
        <f t="shared" si="5"/>
        <v>50940818</v>
      </c>
      <c r="CR7" s="36">
        <f t="shared" si="5"/>
        <v>2920311</v>
      </c>
      <c r="CS7" s="36">
        <f t="shared" si="5"/>
        <v>102410025</v>
      </c>
      <c r="CT7" s="36">
        <f t="shared" si="5"/>
        <v>11978687</v>
      </c>
      <c r="CU7" s="36">
        <f t="shared" si="5"/>
        <v>7591343</v>
      </c>
      <c r="CV7" s="36">
        <f t="shared" si="5"/>
        <v>10662213</v>
      </c>
      <c r="CW7" s="36">
        <f t="shared" si="5"/>
        <v>7711115</v>
      </c>
      <c r="CX7" s="36">
        <f t="shared" si="5"/>
        <v>7462307</v>
      </c>
      <c r="CY7" s="36">
        <f t="shared" si="5"/>
        <v>14066125</v>
      </c>
      <c r="CZ7" s="36">
        <f t="shared" si="5"/>
        <v>1897034</v>
      </c>
      <c r="DA7" s="36">
        <f t="shared" si="5"/>
        <v>6423743</v>
      </c>
      <c r="DB7" s="36">
        <f t="shared" si="5"/>
        <v>29227218</v>
      </c>
      <c r="DC7" s="36">
        <f t="shared" si="5"/>
        <v>4773825</v>
      </c>
      <c r="DD7" s="36">
        <f t="shared" si="5"/>
        <v>5621247</v>
      </c>
      <c r="DE7" s="36">
        <f t="shared" si="5"/>
        <v>7105019</v>
      </c>
      <c r="DF7" s="36">
        <f t="shared" si="5"/>
        <v>27814390</v>
      </c>
      <c r="DG7" s="36">
        <f t="shared" si="5"/>
        <v>1822787</v>
      </c>
      <c r="DH7" s="36">
        <f t="shared" si="5"/>
        <v>6373294</v>
      </c>
      <c r="DI7" s="36">
        <f t="shared" si="5"/>
        <v>1891295</v>
      </c>
      <c r="DJ7" s="36">
        <f t="shared" si="5"/>
        <v>15285058</v>
      </c>
      <c r="DK7" s="36">
        <f t="shared" si="5"/>
        <v>116760337</v>
      </c>
      <c r="DL7" s="36">
        <f t="shared" si="5"/>
        <v>15228687</v>
      </c>
      <c r="DM7" s="36">
        <f t="shared" si="5"/>
        <v>1525393</v>
      </c>
      <c r="DN7" s="36">
        <f t="shared" si="5"/>
        <v>2637416</v>
      </c>
      <c r="DO7" s="36">
        <f t="shared" si="5"/>
        <v>5480737</v>
      </c>
      <c r="DP7" s="36">
        <f t="shared" si="5"/>
        <v>60516938</v>
      </c>
      <c r="DQ7" s="36">
        <f t="shared" si="5"/>
        <v>4799366</v>
      </c>
      <c r="DR7" s="36">
        <f t="shared" si="5"/>
        <v>14046705</v>
      </c>
      <c r="DS7" s="36">
        <f t="shared" si="5"/>
        <v>16742905</v>
      </c>
      <c r="DT7" s="36">
        <f t="shared" si="5"/>
        <v>8376034</v>
      </c>
      <c r="DU7" s="36">
        <f t="shared" si="5"/>
        <v>4817190</v>
      </c>
      <c r="DV7" s="36">
        <f t="shared" si="5"/>
        <v>2080968</v>
      </c>
      <c r="DW7" s="36">
        <f t="shared" si="5"/>
        <v>45561034</v>
      </c>
      <c r="DX7" s="36">
        <f t="shared" si="5"/>
        <v>13235209</v>
      </c>
      <c r="DY7" s="36">
        <f t="shared" si="5"/>
        <v>4081273</v>
      </c>
      <c r="DZ7" s="36">
        <f t="shared" si="5"/>
        <v>4986644</v>
      </c>
      <c r="EA7" s="36">
        <f t="shared" si="5"/>
        <v>28296927</v>
      </c>
      <c r="EB7" s="36">
        <f t="shared" si="5"/>
        <v>1574053</v>
      </c>
      <c r="EC7" s="36">
        <f t="shared" si="5"/>
        <v>7618896</v>
      </c>
      <c r="ED7" s="36">
        <f t="shared" si="5"/>
        <v>6832563</v>
      </c>
      <c r="EE7" s="36">
        <f t="shared" si="5"/>
        <v>9085835</v>
      </c>
      <c r="EF7" s="36">
        <f t="shared" si="5"/>
        <v>15042059</v>
      </c>
      <c r="EG7" s="36">
        <f t="shared" si="5"/>
        <v>22891507</v>
      </c>
      <c r="EH7" s="36">
        <f t="shared" si="5"/>
        <v>20456720</v>
      </c>
      <c r="EI7" s="36">
        <f t="shared" si="5"/>
        <v>52188303</v>
      </c>
      <c r="EJ7" s="36">
        <f t="shared" si="5"/>
        <v>41064524</v>
      </c>
      <c r="EK7" s="36">
        <f t="shared" si="5"/>
        <v>3037221</v>
      </c>
      <c r="EL7" s="36">
        <f t="shared" si="5"/>
        <v>5891612</v>
      </c>
      <c r="EM7" s="36">
        <f t="shared" si="5"/>
        <v>15095505</v>
      </c>
      <c r="EN7" s="36">
        <f t="shared" si="5"/>
        <v>5563379</v>
      </c>
      <c r="EO7" s="36">
        <f t="shared" si="5"/>
        <v>3915457</v>
      </c>
      <c r="EP7" s="36">
        <f t="shared" si="5"/>
        <v>12717071</v>
      </c>
      <c r="EQ7" s="36">
        <f t="shared" si="5"/>
        <v>15207520</v>
      </c>
      <c r="ER7" s="36">
        <f t="shared" si="5"/>
        <v>13021441</v>
      </c>
      <c r="ES7" s="36">
        <f t="shared" si="5"/>
        <v>25679977</v>
      </c>
      <c r="ET7" s="36">
        <f t="shared" si="5"/>
        <v>4419824</v>
      </c>
      <c r="EU7" s="36">
        <f t="shared" si="5"/>
        <v>5555134</v>
      </c>
      <c r="EV7" s="36">
        <f t="shared" si="5"/>
        <v>6606846</v>
      </c>
      <c r="EW7" s="36">
        <f t="shared" si="5"/>
        <v>11218649</v>
      </c>
      <c r="EX7" s="36">
        <f t="shared" si="5"/>
        <v>28950824</v>
      </c>
      <c r="EY7" s="36">
        <f t="shared" si="5"/>
        <v>25639945</v>
      </c>
      <c r="EZ7" s="36">
        <f t="shared" si="5"/>
        <v>17376689</v>
      </c>
      <c r="FA7" s="36">
        <f t="shared" ref="FA7:FB7" si="6">SUM(BX70:BX76)+BX78+BX79+BX81+BX98+BX103+BX105+BX106+BX107+BX111+BX112+BX113+BX114+BX115+BX116+BX117+BX124</f>
        <v>20872117</v>
      </c>
      <c r="FB7" s="36">
        <f t="shared" si="6"/>
        <v>0</v>
      </c>
      <c r="FC7" s="36">
        <f>SUM(CF7:FB7)</f>
        <v>1206622786</v>
      </c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</row>
    <row r="8" spans="1:184" x14ac:dyDescent="0.25">
      <c r="A8" s="39" t="s">
        <v>585</v>
      </c>
      <c r="B8" s="39" t="s">
        <v>586</v>
      </c>
      <c r="C8" s="40">
        <v>6306403</v>
      </c>
      <c r="D8" s="40">
        <v>42943875</v>
      </c>
      <c r="E8" s="40">
        <v>2267044</v>
      </c>
      <c r="F8" s="40">
        <v>17168942</v>
      </c>
      <c r="G8" s="40">
        <v>6734581</v>
      </c>
      <c r="H8" s="40">
        <v>5336996</v>
      </c>
      <c r="I8" s="40">
        <v>6197601</v>
      </c>
      <c r="J8" s="40">
        <v>25439102</v>
      </c>
      <c r="K8" s="36">
        <v>3872270</v>
      </c>
      <c r="L8" s="36">
        <v>7625952</v>
      </c>
      <c r="M8" s="40">
        <v>49933468</v>
      </c>
      <c r="N8" s="40">
        <v>60666711</v>
      </c>
      <c r="O8" s="40">
        <v>3516436</v>
      </c>
      <c r="P8" s="40">
        <v>105126193</v>
      </c>
      <c r="Q8" s="40">
        <v>21099497</v>
      </c>
      <c r="R8" s="40">
        <v>10410702</v>
      </c>
      <c r="S8" s="40">
        <v>12616511</v>
      </c>
      <c r="T8" s="36">
        <v>8189818</v>
      </c>
      <c r="U8" s="40">
        <v>11357387</v>
      </c>
      <c r="V8" s="40">
        <v>17632418</v>
      </c>
      <c r="W8" s="40">
        <v>2035764</v>
      </c>
      <c r="X8" s="40">
        <v>6571353</v>
      </c>
      <c r="Y8" s="40">
        <v>47368426</v>
      </c>
      <c r="Z8" s="40">
        <v>4878702</v>
      </c>
      <c r="AA8" s="40">
        <v>8942914</v>
      </c>
      <c r="AB8" s="40">
        <v>8806040</v>
      </c>
      <c r="AC8" s="36">
        <v>35685273</v>
      </c>
      <c r="AD8" s="40">
        <v>2902273</v>
      </c>
      <c r="AE8" s="40">
        <v>7529851</v>
      </c>
      <c r="AF8" s="40">
        <v>2296063</v>
      </c>
      <c r="AG8" s="40">
        <v>15465126</v>
      </c>
      <c r="AH8" s="40">
        <v>132204218</v>
      </c>
      <c r="AI8" s="40">
        <v>17208059</v>
      </c>
      <c r="AJ8" s="40">
        <v>1977919</v>
      </c>
      <c r="AK8" s="40">
        <v>2643010</v>
      </c>
      <c r="AL8" s="40">
        <v>7059254</v>
      </c>
      <c r="AM8" s="40">
        <v>82629157</v>
      </c>
      <c r="AN8" s="40">
        <v>4852122</v>
      </c>
      <c r="AO8" s="40">
        <v>23169931</v>
      </c>
      <c r="AP8" s="40">
        <v>26117678</v>
      </c>
      <c r="AQ8" s="40">
        <v>12930093</v>
      </c>
      <c r="AR8" s="40">
        <v>6218464</v>
      </c>
      <c r="AS8" s="40">
        <v>2606621</v>
      </c>
      <c r="AT8" s="40">
        <v>54178451</v>
      </c>
      <c r="AU8" s="40">
        <v>19549429</v>
      </c>
      <c r="AV8" s="40">
        <v>4316729</v>
      </c>
      <c r="AW8" s="40">
        <v>5111791</v>
      </c>
      <c r="AX8" s="40">
        <v>36689307</v>
      </c>
      <c r="AY8" s="40">
        <v>1823483</v>
      </c>
      <c r="AZ8" s="40">
        <v>7309878</v>
      </c>
      <c r="BA8" s="40">
        <v>7043671</v>
      </c>
      <c r="BB8" s="40">
        <v>12979190</v>
      </c>
      <c r="BC8" s="40">
        <v>20938197</v>
      </c>
      <c r="BD8" s="40">
        <v>23560571</v>
      </c>
      <c r="BE8" s="40">
        <v>26822314</v>
      </c>
      <c r="BF8" s="40">
        <v>55495987</v>
      </c>
      <c r="BG8" s="40">
        <v>52724522</v>
      </c>
      <c r="BH8" s="40">
        <v>3869580</v>
      </c>
      <c r="BI8" s="40">
        <v>10926276</v>
      </c>
      <c r="BJ8" s="40">
        <v>19423797</v>
      </c>
      <c r="BK8" s="40">
        <v>6760045</v>
      </c>
      <c r="BL8" s="40">
        <v>5614072</v>
      </c>
      <c r="BM8" s="40">
        <v>21256147</v>
      </c>
      <c r="BN8" s="40">
        <v>22794908</v>
      </c>
      <c r="BO8" s="40">
        <v>17303886</v>
      </c>
      <c r="BP8" s="40">
        <v>24135939</v>
      </c>
      <c r="BQ8" s="40">
        <v>9147350</v>
      </c>
      <c r="BR8" s="40">
        <v>7856194</v>
      </c>
      <c r="BS8" s="40">
        <v>9870372</v>
      </c>
      <c r="BT8" s="40">
        <v>18609203</v>
      </c>
      <c r="BU8" s="40">
        <v>35517691</v>
      </c>
      <c r="BV8" s="40">
        <v>38904946</v>
      </c>
      <c r="BW8" s="40">
        <v>32928348</v>
      </c>
      <c r="BX8" s="36">
        <v>39231143</v>
      </c>
      <c r="BZ8" s="36">
        <f t="shared" si="0"/>
        <v>1539233635</v>
      </c>
      <c r="CE8" s="42" t="s">
        <v>587</v>
      </c>
      <c r="CF8" s="36">
        <f t="shared" ref="CF8:CN8" si="7">SUM(C87:C88)+SUM(C90:C94)+SUM(C100:C102)+C121</f>
        <v>8207255</v>
      </c>
      <c r="CG8" s="36">
        <f t="shared" si="7"/>
        <v>45919953</v>
      </c>
      <c r="CH8" s="36">
        <f t="shared" si="7"/>
        <v>4779917</v>
      </c>
      <c r="CI8" s="36">
        <f t="shared" si="7"/>
        <v>18258526</v>
      </c>
      <c r="CJ8" s="36">
        <f t="shared" si="7"/>
        <v>7966431</v>
      </c>
      <c r="CK8" s="36">
        <f t="shared" si="7"/>
        <v>6924177</v>
      </c>
      <c r="CL8" s="36">
        <f t="shared" si="7"/>
        <v>14542862</v>
      </c>
      <c r="CM8" s="36">
        <f t="shared" si="7"/>
        <v>35008433</v>
      </c>
      <c r="CN8" s="36">
        <f t="shared" si="7"/>
        <v>7167952</v>
      </c>
      <c r="CO8" s="36">
        <f t="shared" ref="CO8:EZ8" si="8">SUM(L87:L88)+SUM(L90:L94)+SUM(L100:L102)+L121</f>
        <v>9916124</v>
      </c>
      <c r="CP8" s="36">
        <f t="shared" si="8"/>
        <v>57126134</v>
      </c>
      <c r="CQ8" s="36">
        <f t="shared" si="8"/>
        <v>94099976</v>
      </c>
      <c r="CR8" s="36">
        <f t="shared" si="8"/>
        <v>5337681</v>
      </c>
      <c r="CS8" s="36">
        <f t="shared" si="8"/>
        <v>157504499</v>
      </c>
      <c r="CT8" s="36">
        <f t="shared" si="8"/>
        <v>23466616</v>
      </c>
      <c r="CU8" s="36">
        <f t="shared" si="8"/>
        <v>15786422</v>
      </c>
      <c r="CV8" s="36">
        <f t="shared" si="8"/>
        <v>21755027</v>
      </c>
      <c r="CW8" s="36">
        <f t="shared" si="8"/>
        <v>13120162</v>
      </c>
      <c r="CX8" s="36">
        <f t="shared" si="8"/>
        <v>16828061</v>
      </c>
      <c r="CY8" s="36">
        <f t="shared" si="8"/>
        <v>33084331</v>
      </c>
      <c r="CZ8" s="36">
        <f t="shared" si="8"/>
        <v>3802620</v>
      </c>
      <c r="DA8" s="36">
        <f t="shared" si="8"/>
        <v>10730440</v>
      </c>
      <c r="DB8" s="36">
        <f t="shared" si="8"/>
        <v>51607132</v>
      </c>
      <c r="DC8" s="36">
        <f t="shared" si="8"/>
        <v>9637438</v>
      </c>
      <c r="DD8" s="36">
        <f t="shared" si="8"/>
        <v>9839288</v>
      </c>
      <c r="DE8" s="36">
        <f t="shared" si="8"/>
        <v>11273383</v>
      </c>
      <c r="DF8" s="36">
        <f t="shared" si="8"/>
        <v>35618161</v>
      </c>
      <c r="DG8" s="36">
        <f t="shared" si="8"/>
        <v>2609191</v>
      </c>
      <c r="DH8" s="36">
        <f t="shared" si="8"/>
        <v>8174954</v>
      </c>
      <c r="DI8" s="36">
        <f t="shared" si="8"/>
        <v>2631611</v>
      </c>
      <c r="DJ8" s="36">
        <f t="shared" si="8"/>
        <v>24702726</v>
      </c>
      <c r="DK8" s="36">
        <f t="shared" si="8"/>
        <v>157748882</v>
      </c>
      <c r="DL8" s="36">
        <f t="shared" si="8"/>
        <v>20706565</v>
      </c>
      <c r="DM8" s="36">
        <f t="shared" si="8"/>
        <v>2416549</v>
      </c>
      <c r="DN8" s="36">
        <f t="shared" si="8"/>
        <v>3987958</v>
      </c>
      <c r="DO8" s="36">
        <f t="shared" si="8"/>
        <v>10374530</v>
      </c>
      <c r="DP8" s="36">
        <f t="shared" si="8"/>
        <v>116818400</v>
      </c>
      <c r="DQ8" s="36">
        <f t="shared" si="8"/>
        <v>13746902</v>
      </c>
      <c r="DR8" s="36">
        <f t="shared" si="8"/>
        <v>35145273</v>
      </c>
      <c r="DS8" s="36">
        <f t="shared" si="8"/>
        <v>26905730</v>
      </c>
      <c r="DT8" s="36">
        <f t="shared" si="8"/>
        <v>12998296</v>
      </c>
      <c r="DU8" s="36">
        <f t="shared" si="8"/>
        <v>9880729</v>
      </c>
      <c r="DV8" s="36">
        <f t="shared" si="8"/>
        <v>5799955</v>
      </c>
      <c r="DW8" s="36">
        <f t="shared" si="8"/>
        <v>69657436</v>
      </c>
      <c r="DX8" s="36">
        <f t="shared" si="8"/>
        <v>26176899</v>
      </c>
      <c r="DY8" s="36">
        <f t="shared" si="8"/>
        <v>7000738</v>
      </c>
      <c r="DZ8" s="36">
        <f t="shared" si="8"/>
        <v>10230743</v>
      </c>
      <c r="EA8" s="36">
        <f t="shared" si="8"/>
        <v>55134848</v>
      </c>
      <c r="EB8" s="36">
        <f t="shared" si="8"/>
        <v>3040581</v>
      </c>
      <c r="EC8" s="36">
        <f t="shared" si="8"/>
        <v>11515924</v>
      </c>
      <c r="ED8" s="36">
        <f t="shared" si="8"/>
        <v>11285850</v>
      </c>
      <c r="EE8" s="36">
        <f t="shared" si="8"/>
        <v>18426380</v>
      </c>
      <c r="EF8" s="36">
        <f t="shared" si="8"/>
        <v>28884138</v>
      </c>
      <c r="EG8" s="36">
        <f t="shared" si="8"/>
        <v>42770774</v>
      </c>
      <c r="EH8" s="36">
        <f t="shared" si="8"/>
        <v>32449597</v>
      </c>
      <c r="EI8" s="36">
        <f t="shared" si="8"/>
        <v>80113969</v>
      </c>
      <c r="EJ8" s="36">
        <f t="shared" si="8"/>
        <v>69928081</v>
      </c>
      <c r="EK8" s="36">
        <f t="shared" si="8"/>
        <v>7431421</v>
      </c>
      <c r="EL8" s="36">
        <f t="shared" si="8"/>
        <v>14332276</v>
      </c>
      <c r="EM8" s="36">
        <f t="shared" si="8"/>
        <v>21612447</v>
      </c>
      <c r="EN8" s="36">
        <f t="shared" si="8"/>
        <v>9040670</v>
      </c>
      <c r="EO8" s="36">
        <f t="shared" si="8"/>
        <v>5975429</v>
      </c>
      <c r="EP8" s="36">
        <f t="shared" si="8"/>
        <v>18314229</v>
      </c>
      <c r="EQ8" s="36">
        <f t="shared" si="8"/>
        <v>32677701</v>
      </c>
      <c r="ER8" s="36">
        <f t="shared" si="8"/>
        <v>24111138</v>
      </c>
      <c r="ES8" s="36">
        <f t="shared" si="8"/>
        <v>39831398</v>
      </c>
      <c r="ET8" s="36">
        <f t="shared" si="8"/>
        <v>8368612</v>
      </c>
      <c r="EU8" s="36">
        <f t="shared" si="8"/>
        <v>12117171</v>
      </c>
      <c r="EV8" s="36">
        <f t="shared" si="8"/>
        <v>14474497</v>
      </c>
      <c r="EW8" s="36">
        <f t="shared" si="8"/>
        <v>25453447</v>
      </c>
      <c r="EX8" s="36">
        <f t="shared" si="8"/>
        <v>43333377</v>
      </c>
      <c r="EY8" s="36">
        <f t="shared" si="8"/>
        <v>34559363</v>
      </c>
      <c r="EZ8" s="36">
        <f t="shared" si="8"/>
        <v>43541062</v>
      </c>
      <c r="FA8" s="36">
        <f t="shared" ref="FA8:FB8" si="9">SUM(BX87:BX88)+SUM(BX90:BX94)+SUM(BX100:BX102)+BX121</f>
        <v>18637427</v>
      </c>
      <c r="FB8" s="36">
        <f t="shared" si="9"/>
        <v>0</v>
      </c>
      <c r="FC8" s="36">
        <f>SUM(CF8:FB8)</f>
        <v>2024384875</v>
      </c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</row>
    <row r="9" spans="1:184" x14ac:dyDescent="0.25">
      <c r="A9" s="39" t="s">
        <v>588</v>
      </c>
      <c r="B9" s="39" t="s">
        <v>589</v>
      </c>
      <c r="C9" s="40">
        <v>4175966</v>
      </c>
      <c r="D9" s="40">
        <v>35737371</v>
      </c>
      <c r="E9" s="40">
        <v>1781664</v>
      </c>
      <c r="F9" s="40">
        <v>13680951</v>
      </c>
      <c r="G9" s="40">
        <v>4116024</v>
      </c>
      <c r="H9" s="40">
        <v>2600351</v>
      </c>
      <c r="I9" s="40">
        <v>4573634</v>
      </c>
      <c r="J9" s="40">
        <v>15593473</v>
      </c>
      <c r="K9" s="36">
        <v>3299957</v>
      </c>
      <c r="L9" s="36">
        <v>4547259</v>
      </c>
      <c r="M9" s="40">
        <v>33327982</v>
      </c>
      <c r="N9" s="40">
        <v>42052485</v>
      </c>
      <c r="O9" s="40">
        <v>2080920</v>
      </c>
      <c r="P9" s="40">
        <v>63819652</v>
      </c>
      <c r="Q9" s="40">
        <v>12484485</v>
      </c>
      <c r="R9" s="40">
        <v>6602449</v>
      </c>
      <c r="S9" s="40">
        <v>10056501</v>
      </c>
      <c r="T9" s="36">
        <v>6573041</v>
      </c>
      <c r="U9" s="40">
        <v>4906272</v>
      </c>
      <c r="V9" s="40">
        <v>17037899</v>
      </c>
      <c r="W9" s="40">
        <v>1486716</v>
      </c>
      <c r="X9" s="40">
        <v>5299016</v>
      </c>
      <c r="Y9" s="40">
        <v>36144259</v>
      </c>
      <c r="Z9" s="40">
        <v>2964856</v>
      </c>
      <c r="AA9" s="40">
        <v>3254039</v>
      </c>
      <c r="AB9" s="40">
        <v>4507382</v>
      </c>
      <c r="AC9" s="36">
        <v>21263352</v>
      </c>
      <c r="AD9" s="40">
        <v>2077011</v>
      </c>
      <c r="AE9" s="40">
        <v>3325654</v>
      </c>
      <c r="AF9" s="40">
        <v>2179511</v>
      </c>
      <c r="AG9" s="40">
        <v>10243565</v>
      </c>
      <c r="AH9" s="40">
        <v>87743850</v>
      </c>
      <c r="AI9" s="40">
        <v>11001337</v>
      </c>
      <c r="AJ9" s="40">
        <v>1200550</v>
      </c>
      <c r="AK9" s="40">
        <v>1832490</v>
      </c>
      <c r="AL9" s="40">
        <v>4128444</v>
      </c>
      <c r="AM9" s="40">
        <v>65173557</v>
      </c>
      <c r="AN9" s="40">
        <v>2685522</v>
      </c>
      <c r="AO9" s="40">
        <v>14178132</v>
      </c>
      <c r="AP9" s="40">
        <v>16536789</v>
      </c>
      <c r="AQ9" s="40">
        <v>7762929</v>
      </c>
      <c r="AR9" s="40">
        <v>4368917</v>
      </c>
      <c r="AS9" s="40">
        <v>1702618</v>
      </c>
      <c r="AT9" s="40">
        <v>39305204</v>
      </c>
      <c r="AU9" s="40">
        <v>10781593</v>
      </c>
      <c r="AV9" s="40">
        <v>2889351</v>
      </c>
      <c r="AW9" s="40">
        <v>3357854</v>
      </c>
      <c r="AX9" s="40">
        <v>29005011</v>
      </c>
      <c r="AY9" s="40">
        <v>1623484</v>
      </c>
      <c r="AZ9" s="40">
        <v>6189044</v>
      </c>
      <c r="BA9" s="40">
        <v>3943744</v>
      </c>
      <c r="BB9" s="40">
        <v>8019051</v>
      </c>
      <c r="BC9" s="40">
        <v>12450931</v>
      </c>
      <c r="BD9" s="40">
        <v>16795212</v>
      </c>
      <c r="BE9" s="40">
        <v>18751563</v>
      </c>
      <c r="BF9" s="40">
        <v>32827465</v>
      </c>
      <c r="BG9" s="40">
        <v>39117125</v>
      </c>
      <c r="BH9" s="40">
        <v>2208582</v>
      </c>
      <c r="BI9" s="40">
        <v>8246202</v>
      </c>
      <c r="BJ9" s="40">
        <v>12491563</v>
      </c>
      <c r="BK9" s="40">
        <v>4701758</v>
      </c>
      <c r="BL9" s="40">
        <v>3643871</v>
      </c>
      <c r="BM9" s="40">
        <v>11252824</v>
      </c>
      <c r="BN9" s="40">
        <v>14372814</v>
      </c>
      <c r="BO9" s="40">
        <v>13184725</v>
      </c>
      <c r="BP9" s="40">
        <v>14131265</v>
      </c>
      <c r="BQ9" s="40">
        <v>4034190</v>
      </c>
      <c r="BR9" s="40">
        <v>4164471</v>
      </c>
      <c r="BS9" s="40">
        <v>6602410</v>
      </c>
      <c r="BT9" s="40">
        <v>12434882</v>
      </c>
      <c r="BU9" s="40">
        <v>25186710</v>
      </c>
      <c r="BV9" s="40">
        <v>22172522</v>
      </c>
      <c r="BW9" s="40">
        <v>24174553</v>
      </c>
      <c r="BX9" s="36">
        <v>25568653</v>
      </c>
      <c r="BZ9" s="36">
        <f t="shared" si="0"/>
        <v>1033737459</v>
      </c>
      <c r="CE9" s="43" t="s">
        <v>590</v>
      </c>
      <c r="CF9" s="36">
        <f t="shared" ref="CF9:CN9" si="10">C80+SUM(C83:C85)+C95+C97+C99</f>
        <v>3358559</v>
      </c>
      <c r="CG9" s="36">
        <f t="shared" si="10"/>
        <v>22508219</v>
      </c>
      <c r="CH9" s="36">
        <f t="shared" si="10"/>
        <v>2790993</v>
      </c>
      <c r="CI9" s="36">
        <f t="shared" si="10"/>
        <v>7153481</v>
      </c>
      <c r="CJ9" s="36">
        <f t="shared" si="10"/>
        <v>4004726</v>
      </c>
      <c r="CK9" s="36">
        <f t="shared" si="10"/>
        <v>3658732</v>
      </c>
      <c r="CL9" s="36">
        <f t="shared" si="10"/>
        <v>3315438</v>
      </c>
      <c r="CM9" s="36">
        <f t="shared" si="10"/>
        <v>12037942</v>
      </c>
      <c r="CN9" s="36">
        <f t="shared" si="10"/>
        <v>3442856</v>
      </c>
      <c r="CO9" s="36">
        <f t="shared" ref="CO9:EZ9" si="11">L80+SUM(L83:L85)+L95+L97+L99</f>
        <v>4541859</v>
      </c>
      <c r="CP9" s="36">
        <f t="shared" si="11"/>
        <v>20696394</v>
      </c>
      <c r="CQ9" s="36">
        <f t="shared" si="11"/>
        <v>30342505</v>
      </c>
      <c r="CR9" s="36">
        <f t="shared" si="11"/>
        <v>2284991</v>
      </c>
      <c r="CS9" s="36">
        <f t="shared" si="11"/>
        <v>65372239</v>
      </c>
      <c r="CT9" s="36">
        <f t="shared" si="11"/>
        <v>8314995</v>
      </c>
      <c r="CU9" s="36">
        <f t="shared" si="11"/>
        <v>6992522</v>
      </c>
      <c r="CV9" s="36">
        <f t="shared" si="11"/>
        <v>6973997</v>
      </c>
      <c r="CW9" s="36">
        <f t="shared" si="11"/>
        <v>6297975</v>
      </c>
      <c r="CX9" s="36">
        <f t="shared" si="11"/>
        <v>6816282</v>
      </c>
      <c r="CY9" s="36">
        <f t="shared" si="11"/>
        <v>11466420</v>
      </c>
      <c r="CZ9" s="36">
        <f t="shared" si="11"/>
        <v>1658028</v>
      </c>
      <c r="DA9" s="36">
        <f t="shared" si="11"/>
        <v>4045847</v>
      </c>
      <c r="DB9" s="36">
        <f t="shared" si="11"/>
        <v>21037601</v>
      </c>
      <c r="DC9" s="36">
        <f t="shared" si="11"/>
        <v>3524579</v>
      </c>
      <c r="DD9" s="36">
        <f t="shared" si="11"/>
        <v>4056968</v>
      </c>
      <c r="DE9" s="36">
        <f t="shared" si="11"/>
        <v>4841544</v>
      </c>
      <c r="DF9" s="36">
        <f t="shared" si="11"/>
        <v>17623110</v>
      </c>
      <c r="DG9" s="36">
        <f t="shared" si="11"/>
        <v>1324375</v>
      </c>
      <c r="DH9" s="36">
        <f t="shared" si="11"/>
        <v>4861985</v>
      </c>
      <c r="DI9" s="36">
        <f t="shared" si="11"/>
        <v>1519948</v>
      </c>
      <c r="DJ9" s="36">
        <f t="shared" si="11"/>
        <v>11758542</v>
      </c>
      <c r="DK9" s="36">
        <f t="shared" si="11"/>
        <v>63261037</v>
      </c>
      <c r="DL9" s="36">
        <f t="shared" si="11"/>
        <v>8059421</v>
      </c>
      <c r="DM9" s="36">
        <f t="shared" si="11"/>
        <v>926669</v>
      </c>
      <c r="DN9" s="36">
        <f t="shared" si="11"/>
        <v>1904905</v>
      </c>
      <c r="DO9" s="36">
        <f t="shared" si="11"/>
        <v>5742908</v>
      </c>
      <c r="DP9" s="36">
        <f t="shared" si="11"/>
        <v>33234999</v>
      </c>
      <c r="DQ9" s="36">
        <f t="shared" si="11"/>
        <v>4027329</v>
      </c>
      <c r="DR9" s="36">
        <f t="shared" si="11"/>
        <v>11618030</v>
      </c>
      <c r="DS9" s="36">
        <f t="shared" si="11"/>
        <v>15492593</v>
      </c>
      <c r="DT9" s="36">
        <f t="shared" si="11"/>
        <v>5667961</v>
      </c>
      <c r="DU9" s="36">
        <f t="shared" si="11"/>
        <v>3957967</v>
      </c>
      <c r="DV9" s="36">
        <f t="shared" si="11"/>
        <v>3410450</v>
      </c>
      <c r="DW9" s="36">
        <f t="shared" si="11"/>
        <v>20501947</v>
      </c>
      <c r="DX9" s="36">
        <f t="shared" si="11"/>
        <v>9867082</v>
      </c>
      <c r="DY9" s="36">
        <f t="shared" si="11"/>
        <v>2742373</v>
      </c>
      <c r="DZ9" s="36">
        <f t="shared" si="11"/>
        <v>3975502</v>
      </c>
      <c r="EA9" s="36">
        <f t="shared" si="11"/>
        <v>21180141</v>
      </c>
      <c r="EB9" s="36">
        <f t="shared" si="11"/>
        <v>1326777</v>
      </c>
      <c r="EC9" s="36">
        <f t="shared" si="11"/>
        <v>4714596</v>
      </c>
      <c r="ED9" s="36">
        <f t="shared" si="11"/>
        <v>5645010</v>
      </c>
      <c r="EE9" s="36">
        <f t="shared" si="11"/>
        <v>7361762</v>
      </c>
      <c r="EF9" s="36">
        <f t="shared" si="11"/>
        <v>11086452</v>
      </c>
      <c r="EG9" s="36">
        <f t="shared" si="11"/>
        <v>17056172</v>
      </c>
      <c r="EH9" s="36">
        <f t="shared" si="11"/>
        <v>12686409</v>
      </c>
      <c r="EI9" s="36">
        <f t="shared" si="11"/>
        <v>35307271</v>
      </c>
      <c r="EJ9" s="36">
        <f t="shared" si="11"/>
        <v>40183363</v>
      </c>
      <c r="EK9" s="36">
        <f t="shared" si="11"/>
        <v>3218331</v>
      </c>
      <c r="EL9" s="36">
        <f t="shared" si="11"/>
        <v>4777223</v>
      </c>
      <c r="EM9" s="36">
        <f t="shared" si="11"/>
        <v>8861204</v>
      </c>
      <c r="EN9" s="36">
        <f t="shared" si="11"/>
        <v>2860331</v>
      </c>
      <c r="EO9" s="36">
        <f t="shared" si="11"/>
        <v>2918129</v>
      </c>
      <c r="EP9" s="36">
        <f t="shared" si="11"/>
        <v>7566395</v>
      </c>
      <c r="EQ9" s="36">
        <f t="shared" si="11"/>
        <v>9891686</v>
      </c>
      <c r="ER9" s="36">
        <f t="shared" si="11"/>
        <v>9303497</v>
      </c>
      <c r="ES9" s="36">
        <f t="shared" si="11"/>
        <v>14334558</v>
      </c>
      <c r="ET9" s="36">
        <f t="shared" si="11"/>
        <v>3867591</v>
      </c>
      <c r="EU9" s="36">
        <f t="shared" si="11"/>
        <v>5245220</v>
      </c>
      <c r="EV9" s="36">
        <f t="shared" si="11"/>
        <v>5324841</v>
      </c>
      <c r="EW9" s="36">
        <f t="shared" si="11"/>
        <v>8328857</v>
      </c>
      <c r="EX9" s="36">
        <f t="shared" si="11"/>
        <v>16628320</v>
      </c>
      <c r="EY9" s="36">
        <f t="shared" si="11"/>
        <v>13998675</v>
      </c>
      <c r="EZ9" s="36">
        <f t="shared" si="11"/>
        <v>24234968</v>
      </c>
      <c r="FA9" s="36">
        <f t="shared" ref="FA9:FB9" si="12">BX80+SUM(BX83:BX85)+BX95+BX97+BX99</f>
        <v>35923298</v>
      </c>
      <c r="FB9" s="36">
        <f t="shared" si="12"/>
        <v>0</v>
      </c>
      <c r="FC9" s="36">
        <f>SUM(CF9:FB9)</f>
        <v>836845902</v>
      </c>
      <c r="FE9" s="36"/>
    </row>
    <row r="10" spans="1:184" x14ac:dyDescent="0.25">
      <c r="A10" s="39" t="s">
        <v>591</v>
      </c>
      <c r="B10" s="39" t="s">
        <v>592</v>
      </c>
      <c r="C10" s="40">
        <v>1201140</v>
      </c>
      <c r="D10" s="40">
        <v>4777581</v>
      </c>
      <c r="E10" s="40">
        <v>509356</v>
      </c>
      <c r="F10" s="40">
        <v>1280801</v>
      </c>
      <c r="G10" s="40">
        <v>976349</v>
      </c>
      <c r="H10" s="40">
        <v>863455</v>
      </c>
      <c r="I10" s="40">
        <v>897804</v>
      </c>
      <c r="J10" s="40">
        <v>2226700</v>
      </c>
      <c r="K10" s="36">
        <v>1048308</v>
      </c>
      <c r="L10" s="36">
        <v>962309</v>
      </c>
      <c r="M10" s="40">
        <v>7179441</v>
      </c>
      <c r="N10" s="40">
        <v>8232636</v>
      </c>
      <c r="O10" s="40">
        <v>424216</v>
      </c>
      <c r="P10" s="40">
        <v>14911607</v>
      </c>
      <c r="Q10" s="40">
        <v>2030688</v>
      </c>
      <c r="R10" s="40">
        <v>1592885</v>
      </c>
      <c r="S10" s="40">
        <v>2708440</v>
      </c>
      <c r="T10" s="36">
        <v>1675223</v>
      </c>
      <c r="U10" s="40">
        <v>1214204</v>
      </c>
      <c r="V10" s="40">
        <v>2313304</v>
      </c>
      <c r="W10" s="40">
        <v>279550</v>
      </c>
      <c r="X10" s="40">
        <v>387335</v>
      </c>
      <c r="Y10" s="40">
        <v>3438746</v>
      </c>
      <c r="Z10" s="40">
        <v>179429</v>
      </c>
      <c r="AA10" s="40">
        <v>1489887</v>
      </c>
      <c r="AB10" s="40">
        <v>1933181</v>
      </c>
      <c r="AC10" s="36">
        <v>2995133</v>
      </c>
      <c r="AD10" s="40">
        <v>514686</v>
      </c>
      <c r="AE10" s="40">
        <v>807360</v>
      </c>
      <c r="AF10" s="40">
        <v>305153</v>
      </c>
      <c r="AG10" s="40">
        <v>1778635</v>
      </c>
      <c r="AH10" s="40">
        <v>16121010</v>
      </c>
      <c r="AI10" s="40">
        <v>139250</v>
      </c>
      <c r="AJ10" s="40">
        <v>318909</v>
      </c>
      <c r="AK10" s="40">
        <v>335792</v>
      </c>
      <c r="AL10" s="40">
        <v>982060</v>
      </c>
      <c r="AM10" s="40">
        <v>6427260</v>
      </c>
      <c r="AN10" s="40">
        <v>949012</v>
      </c>
      <c r="AO10" s="40">
        <v>2663848</v>
      </c>
      <c r="AP10" s="40">
        <v>4257026</v>
      </c>
      <c r="AQ10" s="40">
        <v>1387880</v>
      </c>
      <c r="AR10" s="40">
        <v>695063</v>
      </c>
      <c r="AS10" s="40">
        <v>706472</v>
      </c>
      <c r="AT10" s="40">
        <v>8099903</v>
      </c>
      <c r="AU10" s="40">
        <v>2765028</v>
      </c>
      <c r="AV10" s="40">
        <v>710234</v>
      </c>
      <c r="AW10" s="40">
        <v>789395</v>
      </c>
      <c r="AX10" s="40">
        <v>4643127</v>
      </c>
      <c r="AY10" s="40">
        <v>252338</v>
      </c>
      <c r="AZ10" s="40">
        <v>1732231</v>
      </c>
      <c r="BA10" s="40">
        <v>1222859</v>
      </c>
      <c r="BB10" s="40">
        <v>1717038</v>
      </c>
      <c r="BC10" s="40">
        <v>2942198</v>
      </c>
      <c r="BD10" s="40">
        <v>4443369</v>
      </c>
      <c r="BE10" s="40">
        <v>4397212</v>
      </c>
      <c r="BF10" s="40">
        <v>7404492</v>
      </c>
      <c r="BG10" s="40">
        <v>5911585</v>
      </c>
      <c r="BH10" s="40">
        <v>616761</v>
      </c>
      <c r="BI10" s="40">
        <v>965366</v>
      </c>
      <c r="BJ10" s="40">
        <v>1125362</v>
      </c>
      <c r="BK10" s="40">
        <v>425783</v>
      </c>
      <c r="BL10" s="40">
        <v>581449</v>
      </c>
      <c r="BM10" s="40">
        <v>1787515</v>
      </c>
      <c r="BN10" s="40">
        <v>2796624</v>
      </c>
      <c r="BO10" s="40">
        <v>1378320</v>
      </c>
      <c r="BP10" s="40">
        <v>3703197</v>
      </c>
      <c r="BQ10" s="40">
        <v>1296632</v>
      </c>
      <c r="BR10" s="40">
        <v>1616477</v>
      </c>
      <c r="BS10" s="40">
        <v>1895900</v>
      </c>
      <c r="BT10" s="40">
        <v>2586960</v>
      </c>
      <c r="BU10" s="40">
        <v>3250293</v>
      </c>
      <c r="BV10" s="40">
        <v>2516311</v>
      </c>
      <c r="BW10" s="40">
        <v>826514</v>
      </c>
      <c r="BX10" s="36">
        <v>5724767</v>
      </c>
      <c r="BZ10" s="36">
        <f t="shared" si="0"/>
        <v>186244364</v>
      </c>
      <c r="CE10" s="44" t="s">
        <v>593</v>
      </c>
      <c r="CF10" s="36">
        <f t="shared" ref="CF10:CN10" si="13">C120+C122+C123+C125+C126+C127+C128+C143</f>
        <v>34721</v>
      </c>
      <c r="CG10" s="36">
        <f t="shared" si="13"/>
        <v>43547847</v>
      </c>
      <c r="CH10" s="36">
        <f t="shared" si="13"/>
        <v>1374404</v>
      </c>
      <c r="CI10" s="36">
        <f t="shared" si="13"/>
        <v>12026505</v>
      </c>
      <c r="CJ10" s="36">
        <f t="shared" si="13"/>
        <v>3064698</v>
      </c>
      <c r="CK10" s="36">
        <f t="shared" si="13"/>
        <v>3784513</v>
      </c>
      <c r="CL10" s="36">
        <f t="shared" si="13"/>
        <v>8731007</v>
      </c>
      <c r="CM10" s="36">
        <f t="shared" si="13"/>
        <v>14150103</v>
      </c>
      <c r="CN10" s="36">
        <f t="shared" si="13"/>
        <v>10384271</v>
      </c>
      <c r="CO10" s="36">
        <f t="shared" ref="CO10:EZ10" si="14">L120+L122+L123+L125+L126+L127+L128+L143</f>
        <v>2415967</v>
      </c>
      <c r="CP10" s="36">
        <f t="shared" si="14"/>
        <v>75119934</v>
      </c>
      <c r="CQ10" s="36">
        <f t="shared" si="14"/>
        <v>53263749</v>
      </c>
      <c r="CR10" s="36">
        <f t="shared" si="14"/>
        <v>5041751</v>
      </c>
      <c r="CS10" s="36">
        <f t="shared" si="14"/>
        <v>229554713</v>
      </c>
      <c r="CT10" s="36">
        <f t="shared" si="14"/>
        <v>16626147</v>
      </c>
      <c r="CU10" s="36">
        <f t="shared" si="14"/>
        <v>9324267</v>
      </c>
      <c r="CV10" s="36">
        <f t="shared" si="14"/>
        <v>7003653</v>
      </c>
      <c r="CW10" s="36">
        <f t="shared" si="14"/>
        <v>2918132</v>
      </c>
      <c r="CX10" s="36">
        <f t="shared" si="14"/>
        <v>8189656</v>
      </c>
      <c r="CY10" s="36">
        <f t="shared" si="14"/>
        <v>17925108</v>
      </c>
      <c r="CZ10" s="36">
        <f t="shared" si="14"/>
        <v>500351</v>
      </c>
      <c r="DA10" s="36">
        <f t="shared" si="14"/>
        <v>552205</v>
      </c>
      <c r="DB10" s="36">
        <f t="shared" si="14"/>
        <v>31869603</v>
      </c>
      <c r="DC10" s="36">
        <f t="shared" si="14"/>
        <v>2099126</v>
      </c>
      <c r="DD10" s="36">
        <f t="shared" si="14"/>
        <v>4718069</v>
      </c>
      <c r="DE10" s="36">
        <f t="shared" si="14"/>
        <v>2154761</v>
      </c>
      <c r="DF10" s="36">
        <f t="shared" si="14"/>
        <v>16631506</v>
      </c>
      <c r="DG10" s="36">
        <f t="shared" si="14"/>
        <v>649895</v>
      </c>
      <c r="DH10" s="36">
        <f t="shared" si="14"/>
        <v>1681563</v>
      </c>
      <c r="DI10" s="36">
        <f t="shared" si="14"/>
        <v>706529</v>
      </c>
      <c r="DJ10" s="36">
        <f t="shared" si="14"/>
        <v>18511431</v>
      </c>
      <c r="DK10" s="36">
        <f t="shared" si="14"/>
        <v>93705495</v>
      </c>
      <c r="DL10" s="36">
        <f t="shared" si="14"/>
        <v>11826050</v>
      </c>
      <c r="DM10" s="36">
        <f t="shared" si="14"/>
        <v>599158</v>
      </c>
      <c r="DN10" s="36">
        <f t="shared" si="14"/>
        <v>2092334</v>
      </c>
      <c r="DO10" s="36">
        <f t="shared" si="14"/>
        <v>2344968</v>
      </c>
      <c r="DP10" s="36">
        <f t="shared" si="14"/>
        <v>76677723</v>
      </c>
      <c r="DQ10" s="36">
        <f t="shared" si="14"/>
        <v>6402372</v>
      </c>
      <c r="DR10" s="36">
        <f t="shared" si="14"/>
        <v>27350312</v>
      </c>
      <c r="DS10" s="36">
        <f t="shared" si="14"/>
        <v>19004029</v>
      </c>
      <c r="DT10" s="36">
        <f t="shared" si="14"/>
        <v>3175945</v>
      </c>
      <c r="DU10" s="36">
        <f t="shared" si="14"/>
        <v>3837807</v>
      </c>
      <c r="DV10" s="36">
        <f t="shared" si="14"/>
        <v>5635973</v>
      </c>
      <c r="DW10" s="36">
        <f t="shared" si="14"/>
        <v>55653605</v>
      </c>
      <c r="DX10" s="36">
        <f t="shared" si="14"/>
        <v>16387039</v>
      </c>
      <c r="DY10" s="36">
        <f t="shared" si="14"/>
        <v>70631</v>
      </c>
      <c r="DZ10" s="36">
        <f t="shared" si="14"/>
        <v>4410838</v>
      </c>
      <c r="EA10" s="36">
        <f t="shared" si="14"/>
        <v>32919573</v>
      </c>
      <c r="EB10" s="36">
        <f t="shared" si="14"/>
        <v>689792</v>
      </c>
      <c r="EC10" s="36">
        <f t="shared" si="14"/>
        <v>26066</v>
      </c>
      <c r="ED10" s="36">
        <f t="shared" si="14"/>
        <v>5574205</v>
      </c>
      <c r="EE10" s="36">
        <f t="shared" si="14"/>
        <v>5910680</v>
      </c>
      <c r="EF10" s="36">
        <f t="shared" si="14"/>
        <v>16812932</v>
      </c>
      <c r="EG10" s="36">
        <f t="shared" si="14"/>
        <v>16397753</v>
      </c>
      <c r="EH10" s="36">
        <f t="shared" si="14"/>
        <v>31208416</v>
      </c>
      <c r="EI10" s="36">
        <f t="shared" si="14"/>
        <v>44921262</v>
      </c>
      <c r="EJ10" s="36">
        <f t="shared" si="14"/>
        <v>70599028</v>
      </c>
      <c r="EK10" s="36">
        <f t="shared" si="14"/>
        <v>2506224</v>
      </c>
      <c r="EL10" s="36">
        <f t="shared" si="14"/>
        <v>7798886</v>
      </c>
      <c r="EM10" s="36">
        <f t="shared" si="14"/>
        <v>10122043</v>
      </c>
      <c r="EN10" s="36">
        <f t="shared" si="14"/>
        <v>5299336</v>
      </c>
      <c r="EO10" s="36">
        <f t="shared" si="14"/>
        <v>707304</v>
      </c>
      <c r="EP10" s="36">
        <f t="shared" si="14"/>
        <v>11955499</v>
      </c>
      <c r="EQ10" s="36">
        <f t="shared" si="14"/>
        <v>41997713</v>
      </c>
      <c r="ER10" s="36">
        <f t="shared" si="14"/>
        <v>21144513</v>
      </c>
      <c r="ES10" s="36">
        <f t="shared" si="14"/>
        <v>7852985</v>
      </c>
      <c r="ET10" s="36">
        <f t="shared" si="14"/>
        <v>2803484</v>
      </c>
      <c r="EU10" s="36">
        <f t="shared" si="14"/>
        <v>2431197</v>
      </c>
      <c r="EV10" s="36">
        <f t="shared" si="14"/>
        <v>8850678</v>
      </c>
      <c r="EW10" s="36">
        <f t="shared" si="14"/>
        <v>8897674</v>
      </c>
      <c r="EX10" s="36">
        <f t="shared" si="14"/>
        <v>16855853</v>
      </c>
      <c r="EY10" s="36">
        <f t="shared" si="14"/>
        <v>74554953</v>
      </c>
      <c r="EZ10" s="36">
        <f t="shared" si="14"/>
        <v>26167466</v>
      </c>
      <c r="FA10" s="36">
        <f t="shared" ref="FA10:FB10" si="15">BX120+BX122+BX123+BX125+BX126+BX127+BX128+BX143</f>
        <v>6487423</v>
      </c>
      <c r="FB10" s="36">
        <f t="shared" si="15"/>
        <v>0</v>
      </c>
      <c r="FC10" s="36">
        <f>SUM(CF10:FB10)</f>
        <v>1415223402</v>
      </c>
      <c r="FE10" s="36"/>
    </row>
    <row r="11" spans="1:184" x14ac:dyDescent="0.25">
      <c r="A11" s="39" t="s">
        <v>594</v>
      </c>
      <c r="B11" s="39" t="s">
        <v>595</v>
      </c>
      <c r="C11" s="4">
        <v>0</v>
      </c>
      <c r="D11" s="40">
        <v>39603</v>
      </c>
      <c r="E11" s="4">
        <v>0</v>
      </c>
      <c r="F11" s="40">
        <v>117318</v>
      </c>
      <c r="G11" s="40">
        <v>151185</v>
      </c>
      <c r="H11" s="40">
        <v>101791</v>
      </c>
      <c r="I11" s="4">
        <v>0</v>
      </c>
      <c r="J11" s="40">
        <v>46048</v>
      </c>
      <c r="K11" s="36">
        <v>0</v>
      </c>
      <c r="L11" s="36">
        <v>0</v>
      </c>
      <c r="M11" s="4">
        <v>0</v>
      </c>
      <c r="N11" s="40">
        <v>1957202</v>
      </c>
      <c r="O11" s="40">
        <v>10386</v>
      </c>
      <c r="P11" s="40">
        <v>293667</v>
      </c>
      <c r="Q11" s="4">
        <v>0</v>
      </c>
      <c r="R11" s="40">
        <v>76269</v>
      </c>
      <c r="S11" s="40">
        <v>416618</v>
      </c>
      <c r="T11" s="36">
        <v>80137</v>
      </c>
      <c r="U11" s="4">
        <v>0</v>
      </c>
      <c r="V11" s="4">
        <v>0</v>
      </c>
      <c r="W11" s="4">
        <v>0</v>
      </c>
      <c r="X11" s="4">
        <v>0</v>
      </c>
      <c r="Y11" s="40">
        <v>708303</v>
      </c>
      <c r="Z11" s="4">
        <v>0</v>
      </c>
      <c r="AA11" s="4">
        <v>0</v>
      </c>
      <c r="AB11" s="4">
        <v>0</v>
      </c>
      <c r="AC11" s="36">
        <v>57160</v>
      </c>
      <c r="AD11" s="4">
        <v>0</v>
      </c>
      <c r="AE11" s="4">
        <v>0</v>
      </c>
      <c r="AF11" s="4">
        <v>0</v>
      </c>
      <c r="AG11" s="40">
        <v>381368</v>
      </c>
      <c r="AH11" s="40">
        <v>2960818</v>
      </c>
      <c r="AI11" s="4">
        <v>0</v>
      </c>
      <c r="AJ11" s="4">
        <v>0</v>
      </c>
      <c r="AK11" s="4">
        <v>0</v>
      </c>
      <c r="AL11" s="40">
        <v>32342</v>
      </c>
      <c r="AM11" s="40">
        <v>262005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0">
        <v>966923</v>
      </c>
      <c r="AU11" s="4">
        <v>0</v>
      </c>
      <c r="AV11" s="4">
        <v>0</v>
      </c>
      <c r="AW11" s="40">
        <v>88124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0">
        <v>1000</v>
      </c>
      <c r="BE11" s="40">
        <v>2033</v>
      </c>
      <c r="BF11" s="4">
        <v>0</v>
      </c>
      <c r="BG11" s="40">
        <v>306197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0">
        <v>12539</v>
      </c>
      <c r="BN11" s="40">
        <v>119372</v>
      </c>
      <c r="BO11" s="4">
        <v>0</v>
      </c>
      <c r="BP11" s="40">
        <v>1638714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0">
        <v>14052</v>
      </c>
      <c r="BW11" s="4">
        <v>0</v>
      </c>
      <c r="BX11" s="36">
        <v>0</v>
      </c>
      <c r="BZ11" s="36">
        <f t="shared" si="0"/>
        <v>10841174</v>
      </c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</row>
    <row r="12" spans="1:184" x14ac:dyDescent="0.25">
      <c r="A12" s="39" t="s">
        <v>596</v>
      </c>
      <c r="B12" s="39" t="s">
        <v>597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36">
        <v>0</v>
      </c>
      <c r="L12" s="36">
        <v>3150</v>
      </c>
      <c r="M12" s="40">
        <v>211728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0">
        <v>111124</v>
      </c>
      <c r="T12" s="36">
        <v>86292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36">
        <v>0</v>
      </c>
      <c r="AD12" s="4">
        <v>0</v>
      </c>
      <c r="AE12" s="4">
        <v>0</v>
      </c>
      <c r="AF12" s="4">
        <v>0</v>
      </c>
      <c r="AG12" s="40">
        <v>163076</v>
      </c>
      <c r="AH12" s="4">
        <v>0</v>
      </c>
      <c r="AI12" s="4">
        <v>0</v>
      </c>
      <c r="AJ12" s="4">
        <v>0</v>
      </c>
      <c r="AK12" s="4">
        <v>0</v>
      </c>
      <c r="AL12" s="40">
        <v>0</v>
      </c>
      <c r="AM12" s="40">
        <v>1024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0">
        <v>71672</v>
      </c>
      <c r="AV12" s="4">
        <v>0</v>
      </c>
      <c r="AW12" s="4">
        <v>0</v>
      </c>
      <c r="AX12" s="4">
        <v>0</v>
      </c>
      <c r="AY12" s="4">
        <v>0</v>
      </c>
      <c r="AZ12" s="40">
        <v>83115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0">
        <v>271118</v>
      </c>
      <c r="BG12" s="4">
        <v>0</v>
      </c>
      <c r="BH12" s="4">
        <v>998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0">
        <v>1666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36">
        <v>0</v>
      </c>
      <c r="BZ12" s="36">
        <f t="shared" si="0"/>
        <v>1004963</v>
      </c>
      <c r="CE12" s="38" t="s">
        <v>598</v>
      </c>
      <c r="CF12" s="36">
        <f t="shared" ref="CF12:EQ12" si="16">SUM(CF6:CF10)</f>
        <v>37739191</v>
      </c>
      <c r="CG12" s="36">
        <f t="shared" si="16"/>
        <v>307911533</v>
      </c>
      <c r="CH12" s="36">
        <f t="shared" si="16"/>
        <v>19669171</v>
      </c>
      <c r="CI12" s="36">
        <f t="shared" si="16"/>
        <v>113540922</v>
      </c>
      <c r="CJ12" s="36">
        <f t="shared" si="16"/>
        <v>43031987</v>
      </c>
      <c r="CK12" s="36">
        <f t="shared" si="16"/>
        <v>34392590</v>
      </c>
      <c r="CL12" s="36">
        <f t="shared" si="16"/>
        <v>53157224</v>
      </c>
      <c r="CM12" s="36">
        <f t="shared" si="16"/>
        <v>162758215</v>
      </c>
      <c r="CN12" s="36">
        <f t="shared" si="16"/>
        <v>39430264</v>
      </c>
      <c r="CO12" s="36">
        <f t="shared" si="16"/>
        <v>47375786</v>
      </c>
      <c r="CP12" s="36">
        <f t="shared" si="16"/>
        <v>370908859</v>
      </c>
      <c r="CQ12" s="36">
        <f t="shared" si="16"/>
        <v>437086640</v>
      </c>
      <c r="CR12" s="36">
        <f t="shared" si="16"/>
        <v>27925304</v>
      </c>
      <c r="CS12" s="36">
        <f t="shared" si="16"/>
        <v>915482811</v>
      </c>
      <c r="CT12" s="36">
        <f t="shared" si="16"/>
        <v>118972755</v>
      </c>
      <c r="CU12" s="36">
        <f t="shared" si="16"/>
        <v>72220748</v>
      </c>
      <c r="CV12" s="36">
        <f t="shared" si="16"/>
        <v>90537856</v>
      </c>
      <c r="CW12" s="36">
        <f t="shared" si="16"/>
        <v>61467002</v>
      </c>
      <c r="CX12" s="36">
        <f t="shared" si="16"/>
        <v>73286613</v>
      </c>
      <c r="CY12" s="36">
        <f t="shared" si="16"/>
        <v>143517757</v>
      </c>
      <c r="CZ12" s="36">
        <f t="shared" si="16"/>
        <v>16699452</v>
      </c>
      <c r="DA12" s="36">
        <f t="shared" si="16"/>
        <v>43704115</v>
      </c>
      <c r="DB12" s="36">
        <f t="shared" si="16"/>
        <v>299346994</v>
      </c>
      <c r="DC12" s="36">
        <f t="shared" si="16"/>
        <v>36777425</v>
      </c>
      <c r="DD12" s="36">
        <f t="shared" si="16"/>
        <v>47416686</v>
      </c>
      <c r="DE12" s="36">
        <f t="shared" si="16"/>
        <v>52018462</v>
      </c>
      <c r="DF12" s="36">
        <f t="shared" si="16"/>
        <v>213794272</v>
      </c>
      <c r="DG12" s="36">
        <f t="shared" si="16"/>
        <v>14813949</v>
      </c>
      <c r="DH12" s="36">
        <f t="shared" si="16"/>
        <v>43493731</v>
      </c>
      <c r="DI12" s="36">
        <f t="shared" si="16"/>
        <v>15581019</v>
      </c>
      <c r="DJ12" s="36">
        <f t="shared" si="16"/>
        <v>131991815</v>
      </c>
      <c r="DK12" s="36">
        <f t="shared" si="16"/>
        <v>913060172</v>
      </c>
      <c r="DL12" s="36">
        <f t="shared" si="16"/>
        <v>116076408</v>
      </c>
      <c r="DM12" s="36">
        <f t="shared" si="16"/>
        <v>12167619</v>
      </c>
      <c r="DN12" s="36">
        <f t="shared" si="16"/>
        <v>19665707</v>
      </c>
      <c r="DO12" s="36">
        <f t="shared" si="16"/>
        <v>45479621</v>
      </c>
      <c r="DP12" s="36">
        <f t="shared" si="16"/>
        <v>610945281</v>
      </c>
      <c r="DQ12" s="36">
        <f t="shared" si="16"/>
        <v>45743349</v>
      </c>
      <c r="DR12" s="36">
        <f t="shared" si="16"/>
        <v>157965403</v>
      </c>
      <c r="DS12" s="36">
        <f t="shared" si="16"/>
        <v>166722457</v>
      </c>
      <c r="DT12" s="36">
        <f t="shared" si="16"/>
        <v>71537178</v>
      </c>
      <c r="DU12" s="36">
        <f t="shared" si="16"/>
        <v>43165529</v>
      </c>
      <c r="DV12" s="36">
        <f t="shared" si="16"/>
        <v>25888961</v>
      </c>
      <c r="DW12" s="36">
        <f t="shared" si="16"/>
        <v>386718092</v>
      </c>
      <c r="DX12" s="36">
        <f t="shared" si="16"/>
        <v>127684192</v>
      </c>
      <c r="DY12" s="36">
        <f t="shared" si="16"/>
        <v>28988749</v>
      </c>
      <c r="DZ12" s="36">
        <f t="shared" si="16"/>
        <v>45975951</v>
      </c>
      <c r="EA12" s="36">
        <f t="shared" si="16"/>
        <v>270115323</v>
      </c>
      <c r="EB12" s="36">
        <f t="shared" si="16"/>
        <v>12464509</v>
      </c>
      <c r="EC12" s="36">
        <f t="shared" si="16"/>
        <v>51400626</v>
      </c>
      <c r="ED12" s="36">
        <f t="shared" si="16"/>
        <v>51470673</v>
      </c>
      <c r="EE12" s="36">
        <f t="shared" si="16"/>
        <v>84219225</v>
      </c>
      <c r="EF12" s="36">
        <f t="shared" si="16"/>
        <v>149528930</v>
      </c>
      <c r="EG12" s="36">
        <f t="shared" si="16"/>
        <v>180699607</v>
      </c>
      <c r="EH12" s="36">
        <f t="shared" si="16"/>
        <v>191601122</v>
      </c>
      <c r="EI12" s="36">
        <f t="shared" si="16"/>
        <v>418132218</v>
      </c>
      <c r="EJ12" s="36">
        <f t="shared" si="16"/>
        <v>416554462</v>
      </c>
      <c r="EK12" s="36">
        <f t="shared" si="16"/>
        <v>30123527</v>
      </c>
      <c r="EL12" s="36">
        <f t="shared" si="16"/>
        <v>66846054</v>
      </c>
      <c r="EM12" s="36">
        <f t="shared" si="16"/>
        <v>117575775</v>
      </c>
      <c r="EN12" s="36">
        <f t="shared" si="16"/>
        <v>43652470</v>
      </c>
      <c r="EO12" s="36">
        <f t="shared" si="16"/>
        <v>31328200</v>
      </c>
      <c r="EP12" s="36">
        <f t="shared" si="16"/>
        <v>117826106</v>
      </c>
      <c r="EQ12" s="36">
        <f t="shared" si="16"/>
        <v>178300617</v>
      </c>
      <c r="ER12" s="36">
        <f t="shared" ref="ER12:FB12" si="17">SUM(ER6:ER10)</f>
        <v>135647216</v>
      </c>
      <c r="ES12" s="36">
        <f t="shared" si="17"/>
        <v>181963329</v>
      </c>
      <c r="ET12" s="36">
        <f t="shared" si="17"/>
        <v>44048467</v>
      </c>
      <c r="EU12" s="36">
        <f t="shared" si="17"/>
        <v>49453787</v>
      </c>
      <c r="EV12" s="36">
        <f t="shared" si="17"/>
        <v>70303557</v>
      </c>
      <c r="EW12" s="36">
        <f t="shared" si="17"/>
        <v>114850807</v>
      </c>
      <c r="EX12" s="36">
        <f t="shared" si="17"/>
        <v>225400638</v>
      </c>
      <c r="EY12" s="36">
        <f t="shared" si="17"/>
        <v>259864652</v>
      </c>
      <c r="EZ12" s="36">
        <f t="shared" si="17"/>
        <v>199729434</v>
      </c>
      <c r="FA12" s="36">
        <f t="shared" si="17"/>
        <v>199919345</v>
      </c>
      <c r="FB12" s="36">
        <f t="shared" si="17"/>
        <v>0</v>
      </c>
      <c r="FC12" s="36">
        <f t="shared" ref="FC12" si="18">SUM(FC6:FC10)</f>
        <v>10796856493</v>
      </c>
    </row>
    <row r="13" spans="1:184" x14ac:dyDescent="0.25">
      <c r="A13" s="39" t="s">
        <v>599</v>
      </c>
      <c r="B13" s="39" t="s">
        <v>600</v>
      </c>
      <c r="C13" s="4">
        <v>0</v>
      </c>
      <c r="D13" s="4">
        <v>0</v>
      </c>
      <c r="E13" s="40">
        <v>75648</v>
      </c>
      <c r="F13" s="4">
        <v>0</v>
      </c>
      <c r="G13" s="40">
        <v>360171</v>
      </c>
      <c r="H13" s="4">
        <v>0</v>
      </c>
      <c r="I13" s="4">
        <v>0</v>
      </c>
      <c r="J13" s="4">
        <v>0</v>
      </c>
      <c r="K13" s="36">
        <v>0</v>
      </c>
      <c r="L13" s="36">
        <v>251853</v>
      </c>
      <c r="M13" s="40">
        <v>927668</v>
      </c>
      <c r="N13" s="40">
        <v>134608</v>
      </c>
      <c r="O13" s="40">
        <v>465230</v>
      </c>
      <c r="P13" s="40">
        <v>8812877</v>
      </c>
      <c r="Q13" s="4">
        <v>0</v>
      </c>
      <c r="R13" s="4">
        <v>0</v>
      </c>
      <c r="S13" s="4">
        <v>0</v>
      </c>
      <c r="T13" s="36">
        <v>454026</v>
      </c>
      <c r="U13" s="4">
        <v>0</v>
      </c>
      <c r="V13" s="40">
        <v>145368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36">
        <v>3632672</v>
      </c>
      <c r="AD13" s="40">
        <v>1017600</v>
      </c>
      <c r="AE13" s="40">
        <v>386818</v>
      </c>
      <c r="AF13" s="4">
        <v>0</v>
      </c>
      <c r="AG13" s="40">
        <v>1146560</v>
      </c>
      <c r="AH13" s="4">
        <v>0</v>
      </c>
      <c r="AI13" s="40">
        <v>785512</v>
      </c>
      <c r="AJ13" s="4">
        <v>0</v>
      </c>
      <c r="AK13" s="4">
        <v>0</v>
      </c>
      <c r="AL13" s="40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0">
        <v>624021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0">
        <v>1586477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0">
        <v>793947</v>
      </c>
      <c r="BV13" s="4">
        <v>0</v>
      </c>
      <c r="BW13" s="4">
        <v>0</v>
      </c>
      <c r="BX13" s="36">
        <v>7460</v>
      </c>
      <c r="BZ13" s="36">
        <f t="shared" si="0"/>
        <v>21608516</v>
      </c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</row>
    <row r="14" spans="1:184" x14ac:dyDescent="0.25">
      <c r="A14" s="39" t="s">
        <v>601</v>
      </c>
      <c r="B14" s="39" t="s">
        <v>602</v>
      </c>
      <c r="K14" s="36">
        <v>0</v>
      </c>
      <c r="L14" s="36">
        <v>0</v>
      </c>
      <c r="T14" s="36">
        <v>0</v>
      </c>
      <c r="AC14" s="36">
        <v>0</v>
      </c>
      <c r="AL14" s="40">
        <v>0</v>
      </c>
      <c r="BX14" s="36">
        <v>0</v>
      </c>
      <c r="BZ14" s="36">
        <f t="shared" si="0"/>
        <v>0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</row>
    <row r="15" spans="1:184" x14ac:dyDescent="0.25">
      <c r="A15" s="39" t="s">
        <v>603</v>
      </c>
      <c r="B15" s="39" t="s">
        <v>301</v>
      </c>
      <c r="C15" s="40">
        <v>102041</v>
      </c>
      <c r="D15" s="40">
        <v>2594417</v>
      </c>
      <c r="E15" s="40">
        <v>288219</v>
      </c>
      <c r="F15" s="40">
        <v>954049</v>
      </c>
      <c r="G15" s="40">
        <v>292410</v>
      </c>
      <c r="H15" s="40">
        <v>158239</v>
      </c>
      <c r="I15" s="40">
        <v>651685</v>
      </c>
      <c r="J15" s="40">
        <v>1467183</v>
      </c>
      <c r="K15" s="36">
        <v>623251</v>
      </c>
      <c r="L15" s="36">
        <v>905555</v>
      </c>
      <c r="M15" s="40">
        <v>1802838</v>
      </c>
      <c r="N15" s="40">
        <v>2524084</v>
      </c>
      <c r="O15" s="40">
        <v>353694</v>
      </c>
      <c r="P15" s="40">
        <v>9862979</v>
      </c>
      <c r="Q15" s="40">
        <v>597250</v>
      </c>
      <c r="R15" s="40">
        <v>748635</v>
      </c>
      <c r="S15" s="40">
        <v>931531</v>
      </c>
      <c r="T15" s="36">
        <v>964427</v>
      </c>
      <c r="U15" s="40">
        <v>871578</v>
      </c>
      <c r="V15" s="40">
        <v>1908811</v>
      </c>
      <c r="W15" s="40">
        <v>62479</v>
      </c>
      <c r="X15" s="40">
        <v>241900</v>
      </c>
      <c r="Y15" s="40">
        <v>8564448</v>
      </c>
      <c r="Z15" s="40">
        <v>1005880</v>
      </c>
      <c r="AA15" s="40">
        <v>328590</v>
      </c>
      <c r="AB15" s="40">
        <v>424508</v>
      </c>
      <c r="AC15" s="36">
        <v>1920009</v>
      </c>
      <c r="AD15" s="40">
        <v>544590</v>
      </c>
      <c r="AE15" s="40">
        <v>686780</v>
      </c>
      <c r="AF15" s="40">
        <v>255595</v>
      </c>
      <c r="AG15" s="40">
        <v>416545</v>
      </c>
      <c r="AH15" s="40">
        <v>6929874</v>
      </c>
      <c r="AI15" s="40">
        <v>95338</v>
      </c>
      <c r="AJ15" s="40">
        <v>75306</v>
      </c>
      <c r="AK15" s="4">
        <v>281</v>
      </c>
      <c r="AL15" s="40">
        <v>321491</v>
      </c>
      <c r="AM15" s="40">
        <v>1605</v>
      </c>
      <c r="AN15" s="40">
        <v>10762</v>
      </c>
      <c r="AO15" s="40">
        <v>1074335</v>
      </c>
      <c r="AP15" s="40">
        <v>1559160</v>
      </c>
      <c r="AQ15" s="40">
        <v>158019</v>
      </c>
      <c r="AR15" s="40">
        <v>482689</v>
      </c>
      <c r="AS15" s="40">
        <v>175066</v>
      </c>
      <c r="AT15" s="40">
        <v>1715666</v>
      </c>
      <c r="AU15" s="40">
        <v>831650</v>
      </c>
      <c r="AV15" s="40">
        <v>413529</v>
      </c>
      <c r="AW15" s="40">
        <v>47504</v>
      </c>
      <c r="AX15" s="40">
        <v>3371399</v>
      </c>
      <c r="AY15" s="40">
        <v>187150</v>
      </c>
      <c r="AZ15" s="40">
        <v>374587</v>
      </c>
      <c r="BA15" s="40">
        <v>1157450</v>
      </c>
      <c r="BB15" s="40">
        <v>1599621</v>
      </c>
      <c r="BC15" s="40">
        <v>821589</v>
      </c>
      <c r="BD15" s="40">
        <v>507640</v>
      </c>
      <c r="BE15" s="40">
        <v>1298000</v>
      </c>
      <c r="BF15" s="40">
        <v>3953423</v>
      </c>
      <c r="BG15" s="40">
        <v>3000667</v>
      </c>
      <c r="BH15" s="40">
        <v>373626</v>
      </c>
      <c r="BI15" s="40">
        <v>806890</v>
      </c>
      <c r="BJ15" s="40">
        <v>748174</v>
      </c>
      <c r="BK15" s="40">
        <v>247668</v>
      </c>
      <c r="BL15" s="40">
        <v>570210</v>
      </c>
      <c r="BM15" s="40">
        <v>476934</v>
      </c>
      <c r="BN15" s="40">
        <v>1654369</v>
      </c>
      <c r="BO15" s="40">
        <v>1058286</v>
      </c>
      <c r="BP15" s="40">
        <v>1793809</v>
      </c>
      <c r="BQ15" s="40">
        <v>666065</v>
      </c>
      <c r="BR15" s="40">
        <v>256188</v>
      </c>
      <c r="BS15" s="40">
        <v>688576</v>
      </c>
      <c r="BT15" s="40">
        <v>2615787</v>
      </c>
      <c r="BU15" s="40">
        <v>1637703</v>
      </c>
      <c r="BV15" s="40">
        <v>1555472</v>
      </c>
      <c r="BW15" s="40">
        <v>100410</v>
      </c>
      <c r="BX15" s="36">
        <v>185253</v>
      </c>
      <c r="BZ15" s="36">
        <f t="shared" si="0"/>
        <v>88653421</v>
      </c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</row>
    <row r="16" spans="1:184" x14ac:dyDescent="0.25">
      <c r="A16" s="39" t="s">
        <v>604</v>
      </c>
      <c r="B16" s="39" t="s">
        <v>291</v>
      </c>
      <c r="C16" s="40">
        <v>777982</v>
      </c>
      <c r="D16" s="40">
        <v>2367428</v>
      </c>
      <c r="E16" s="40">
        <v>126467</v>
      </c>
      <c r="F16" s="40">
        <v>353054</v>
      </c>
      <c r="G16" s="40">
        <v>101691</v>
      </c>
      <c r="H16" s="40">
        <v>113339</v>
      </c>
      <c r="I16" s="40">
        <v>283241</v>
      </c>
      <c r="J16" s="40">
        <v>322137</v>
      </c>
      <c r="K16" s="36">
        <v>179514</v>
      </c>
      <c r="L16" s="36">
        <v>378968</v>
      </c>
      <c r="M16" s="40">
        <v>1812149</v>
      </c>
      <c r="N16" s="40">
        <v>2113180</v>
      </c>
      <c r="O16" s="4">
        <v>-102</v>
      </c>
      <c r="P16" s="40">
        <v>3487878</v>
      </c>
      <c r="Q16" s="40">
        <v>491688</v>
      </c>
      <c r="R16" s="40">
        <v>460241</v>
      </c>
      <c r="S16" s="40">
        <v>906940</v>
      </c>
      <c r="T16" s="36">
        <v>279512</v>
      </c>
      <c r="U16" s="40">
        <v>597517</v>
      </c>
      <c r="V16" s="40">
        <v>1021255</v>
      </c>
      <c r="W16" s="40">
        <v>244828</v>
      </c>
      <c r="X16" s="40">
        <v>495887</v>
      </c>
      <c r="Y16" s="40">
        <v>1681454</v>
      </c>
      <c r="Z16" s="40">
        <v>273673</v>
      </c>
      <c r="AA16" s="40">
        <v>244859</v>
      </c>
      <c r="AB16" s="40">
        <v>381413</v>
      </c>
      <c r="AC16" s="36">
        <v>1567224</v>
      </c>
      <c r="AD16" s="4">
        <v>0</v>
      </c>
      <c r="AE16" s="40">
        <v>368525</v>
      </c>
      <c r="AF16" s="40">
        <v>342699</v>
      </c>
      <c r="AG16" s="40">
        <v>306837</v>
      </c>
      <c r="AH16" s="40">
        <v>7793195</v>
      </c>
      <c r="AI16" s="40">
        <v>1041327</v>
      </c>
      <c r="AJ16" s="40">
        <v>25522</v>
      </c>
      <c r="AK16" s="40">
        <v>85400</v>
      </c>
      <c r="AL16" s="40">
        <v>152941</v>
      </c>
      <c r="AM16" s="40">
        <v>5242097</v>
      </c>
      <c r="AN16" s="40">
        <v>158116</v>
      </c>
      <c r="AO16" s="40">
        <v>748660</v>
      </c>
      <c r="AP16" s="40">
        <v>1281243</v>
      </c>
      <c r="AQ16" s="40">
        <v>25806</v>
      </c>
      <c r="AR16" s="40">
        <v>241041</v>
      </c>
      <c r="AS16" s="40">
        <v>90936</v>
      </c>
      <c r="AT16" s="40">
        <v>2634725</v>
      </c>
      <c r="AU16" s="40">
        <v>697595</v>
      </c>
      <c r="AV16" s="40">
        <v>53135</v>
      </c>
      <c r="AW16" s="40">
        <v>498249</v>
      </c>
      <c r="AX16" s="40">
        <v>766750</v>
      </c>
      <c r="AY16" s="40">
        <v>17948</v>
      </c>
      <c r="AZ16" s="40">
        <v>631529</v>
      </c>
      <c r="BA16" s="40">
        <v>266880</v>
      </c>
      <c r="BB16" s="40">
        <v>438037</v>
      </c>
      <c r="BC16" s="40">
        <v>172454</v>
      </c>
      <c r="BD16" s="40">
        <v>937815</v>
      </c>
      <c r="BE16" s="40">
        <v>881740</v>
      </c>
      <c r="BF16" s="40">
        <v>3264692</v>
      </c>
      <c r="BG16" s="40">
        <v>2083456</v>
      </c>
      <c r="BH16" s="40">
        <v>174211</v>
      </c>
      <c r="BI16" s="40">
        <v>398006</v>
      </c>
      <c r="BJ16" s="40">
        <v>166949</v>
      </c>
      <c r="BK16" s="40">
        <v>78492</v>
      </c>
      <c r="BL16" s="40">
        <v>18002</v>
      </c>
      <c r="BM16" s="40">
        <v>424205</v>
      </c>
      <c r="BN16" s="40">
        <v>1080223</v>
      </c>
      <c r="BO16" s="40">
        <v>5543012</v>
      </c>
      <c r="BP16" s="40">
        <v>1641054</v>
      </c>
      <c r="BQ16" s="40">
        <v>20080</v>
      </c>
      <c r="BR16" s="40">
        <v>372975</v>
      </c>
      <c r="BS16" s="40">
        <v>726216</v>
      </c>
      <c r="BT16" s="40">
        <v>1307526</v>
      </c>
      <c r="BU16" s="40">
        <v>1565144</v>
      </c>
      <c r="BV16" s="40">
        <v>2013919</v>
      </c>
      <c r="BW16" s="40">
        <v>2874</v>
      </c>
      <c r="BX16" s="36">
        <v>15491</v>
      </c>
      <c r="BZ16" s="36">
        <f t="shared" si="0"/>
        <v>67861146</v>
      </c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</row>
    <row r="17" spans="1:141" x14ac:dyDescent="0.25">
      <c r="A17" s="39" t="s">
        <v>605</v>
      </c>
      <c r="B17" s="39" t="s">
        <v>309</v>
      </c>
      <c r="C17" s="4">
        <v>13</v>
      </c>
      <c r="D17" s="40">
        <v>183278</v>
      </c>
      <c r="E17" s="4">
        <v>0</v>
      </c>
      <c r="F17" s="40">
        <v>315807</v>
      </c>
      <c r="G17" s="40">
        <v>12252</v>
      </c>
      <c r="H17" s="40">
        <v>49703</v>
      </c>
      <c r="I17" s="40">
        <v>7692</v>
      </c>
      <c r="J17" s="4">
        <v>0</v>
      </c>
      <c r="K17" s="36">
        <v>0</v>
      </c>
      <c r="L17" s="36">
        <v>0</v>
      </c>
      <c r="M17" s="40">
        <v>568908</v>
      </c>
      <c r="N17" s="4">
        <v>0</v>
      </c>
      <c r="O17" s="4">
        <v>-134</v>
      </c>
      <c r="P17" s="40">
        <v>106756</v>
      </c>
      <c r="Q17" s="40">
        <v>359111</v>
      </c>
      <c r="R17" s="4">
        <v>0</v>
      </c>
      <c r="S17" s="40">
        <v>70781</v>
      </c>
      <c r="T17" s="36">
        <v>162056</v>
      </c>
      <c r="U17" s="40">
        <v>508086</v>
      </c>
      <c r="V17" s="40">
        <v>6109</v>
      </c>
      <c r="W17" s="4">
        <v>0</v>
      </c>
      <c r="X17" s="4">
        <v>0</v>
      </c>
      <c r="Y17" s="40">
        <v>21492</v>
      </c>
      <c r="Z17" s="40">
        <v>139757</v>
      </c>
      <c r="AA17" s="40">
        <v>133857</v>
      </c>
      <c r="AB17" s="40">
        <v>249630</v>
      </c>
      <c r="AC17" s="36">
        <v>737926</v>
      </c>
      <c r="AD17" s="4">
        <v>0</v>
      </c>
      <c r="AE17" s="40">
        <v>121988</v>
      </c>
      <c r="AF17" s="40">
        <v>55780</v>
      </c>
      <c r="AG17" s="40">
        <v>36476</v>
      </c>
      <c r="AH17" s="40">
        <v>1620033</v>
      </c>
      <c r="AI17" s="40">
        <v>26833</v>
      </c>
      <c r="AJ17" s="4">
        <v>0</v>
      </c>
      <c r="AK17" s="40">
        <v>269425</v>
      </c>
      <c r="AL17" s="40">
        <v>249184</v>
      </c>
      <c r="AM17" s="40">
        <v>1509997</v>
      </c>
      <c r="AN17" s="40">
        <v>107095</v>
      </c>
      <c r="AO17" s="40">
        <v>728033</v>
      </c>
      <c r="AP17" s="40">
        <v>90853</v>
      </c>
      <c r="AQ17" s="40">
        <v>83186</v>
      </c>
      <c r="AR17" s="40">
        <v>38717</v>
      </c>
      <c r="AS17" s="40">
        <v>118353</v>
      </c>
      <c r="AT17" s="40">
        <v>64108</v>
      </c>
      <c r="AU17" s="40">
        <v>734944</v>
      </c>
      <c r="AV17" s="40">
        <v>111020</v>
      </c>
      <c r="AW17" s="4">
        <v>332</v>
      </c>
      <c r="AX17" s="4">
        <v>620</v>
      </c>
      <c r="AY17" s="40">
        <v>2500</v>
      </c>
      <c r="AZ17" s="40">
        <v>33645</v>
      </c>
      <c r="BA17" s="40">
        <v>18630</v>
      </c>
      <c r="BB17" s="40">
        <v>53759</v>
      </c>
      <c r="BC17" s="40">
        <v>166678</v>
      </c>
      <c r="BD17" s="40">
        <v>275621</v>
      </c>
      <c r="BE17" s="40">
        <v>346785</v>
      </c>
      <c r="BF17" s="40">
        <v>271042</v>
      </c>
      <c r="BG17" s="40">
        <v>59126</v>
      </c>
      <c r="BH17" s="40">
        <v>56970</v>
      </c>
      <c r="BI17" s="4">
        <v>0</v>
      </c>
      <c r="BJ17" s="40">
        <v>58265</v>
      </c>
      <c r="BK17" s="40">
        <v>60268</v>
      </c>
      <c r="BL17" s="40">
        <v>3436</v>
      </c>
      <c r="BM17" s="40">
        <v>4195</v>
      </c>
      <c r="BN17" s="40">
        <v>32053</v>
      </c>
      <c r="BO17" s="40">
        <v>102022</v>
      </c>
      <c r="BP17" s="40">
        <v>99915</v>
      </c>
      <c r="BQ17" s="40">
        <v>58679</v>
      </c>
      <c r="BR17" s="40">
        <v>248677</v>
      </c>
      <c r="BS17" s="40">
        <v>204374</v>
      </c>
      <c r="BT17" s="40">
        <v>20497</v>
      </c>
      <c r="BU17" s="40">
        <v>105242</v>
      </c>
      <c r="BV17" s="40">
        <v>788824</v>
      </c>
      <c r="BW17" s="40">
        <v>260906</v>
      </c>
      <c r="BX17" s="36">
        <v>55781</v>
      </c>
      <c r="BZ17" s="36">
        <f t="shared" si="0"/>
        <v>12987947</v>
      </c>
    </row>
    <row r="18" spans="1:141" x14ac:dyDescent="0.25">
      <c r="A18" s="39" t="s">
        <v>606</v>
      </c>
      <c r="B18" s="39" t="s">
        <v>307</v>
      </c>
      <c r="C18" s="4">
        <v>0</v>
      </c>
      <c r="D18" s="40">
        <v>198117</v>
      </c>
      <c r="E18" s="40">
        <v>1960</v>
      </c>
      <c r="F18" s="40">
        <v>99097</v>
      </c>
      <c r="G18" s="40">
        <v>78936</v>
      </c>
      <c r="H18" s="40">
        <v>66555</v>
      </c>
      <c r="I18" s="40">
        <v>7565</v>
      </c>
      <c r="J18" s="40">
        <v>82764</v>
      </c>
      <c r="K18" s="36">
        <v>0</v>
      </c>
      <c r="L18" s="36">
        <v>1334</v>
      </c>
      <c r="M18" s="40">
        <v>279415</v>
      </c>
      <c r="N18" s="40">
        <v>248447</v>
      </c>
      <c r="O18" s="40">
        <v>59180</v>
      </c>
      <c r="P18" s="40">
        <v>295722</v>
      </c>
      <c r="Q18" s="40">
        <v>104659</v>
      </c>
      <c r="R18" s="40">
        <v>8500</v>
      </c>
      <c r="S18" s="40">
        <v>34827</v>
      </c>
      <c r="T18" s="36">
        <v>28151</v>
      </c>
      <c r="U18" s="40">
        <v>68418</v>
      </c>
      <c r="V18" s="40">
        <v>256325</v>
      </c>
      <c r="W18" s="4">
        <v>0</v>
      </c>
      <c r="X18" s="40">
        <v>16304</v>
      </c>
      <c r="Y18" s="40">
        <v>101293</v>
      </c>
      <c r="Z18" s="40">
        <v>6614</v>
      </c>
      <c r="AA18" s="4">
        <v>0</v>
      </c>
      <c r="AB18" s="40">
        <v>72680</v>
      </c>
      <c r="AC18" s="36">
        <v>217766</v>
      </c>
      <c r="AD18" s="4">
        <v>0</v>
      </c>
      <c r="AE18" s="40">
        <v>10000</v>
      </c>
      <c r="AF18" s="40">
        <v>3400</v>
      </c>
      <c r="AG18" s="40">
        <v>156555</v>
      </c>
      <c r="AH18" s="40">
        <v>498506</v>
      </c>
      <c r="AI18" s="40">
        <v>80795</v>
      </c>
      <c r="AJ18" s="40">
        <v>1458</v>
      </c>
      <c r="AK18" s="4">
        <v>300</v>
      </c>
      <c r="AL18" s="40">
        <v>36520</v>
      </c>
      <c r="AM18" s="40">
        <v>409595</v>
      </c>
      <c r="AN18" s="4">
        <v>0</v>
      </c>
      <c r="AO18" s="4">
        <v>844</v>
      </c>
      <c r="AP18" s="40">
        <v>138820</v>
      </c>
      <c r="AQ18" s="4">
        <v>0</v>
      </c>
      <c r="AR18" s="40">
        <v>40995</v>
      </c>
      <c r="AS18" s="40">
        <v>6684</v>
      </c>
      <c r="AT18" s="40">
        <v>233750</v>
      </c>
      <c r="AU18" s="40">
        <v>87054</v>
      </c>
      <c r="AV18" s="40">
        <v>76243</v>
      </c>
      <c r="AW18" s="40">
        <v>10345</v>
      </c>
      <c r="AX18" s="40">
        <v>104171</v>
      </c>
      <c r="AY18" s="4">
        <v>0</v>
      </c>
      <c r="AZ18" s="40">
        <v>340047</v>
      </c>
      <c r="BA18" s="4">
        <v>220</v>
      </c>
      <c r="BB18" s="40">
        <v>52635</v>
      </c>
      <c r="BC18" s="40">
        <v>105430</v>
      </c>
      <c r="BD18" s="40">
        <v>181905</v>
      </c>
      <c r="BE18" s="40">
        <v>298938</v>
      </c>
      <c r="BF18" s="40">
        <v>243589</v>
      </c>
      <c r="BG18" s="40">
        <v>77862</v>
      </c>
      <c r="BH18" s="40">
        <v>70128</v>
      </c>
      <c r="BI18" s="40">
        <v>9148</v>
      </c>
      <c r="BJ18" s="40">
        <v>44354</v>
      </c>
      <c r="BK18" s="4">
        <v>0</v>
      </c>
      <c r="BL18" s="40">
        <v>31311</v>
      </c>
      <c r="BM18" s="40">
        <v>47446</v>
      </c>
      <c r="BN18" s="40">
        <v>92561</v>
      </c>
      <c r="BO18" s="40">
        <v>105690</v>
      </c>
      <c r="BP18" s="40">
        <v>366384</v>
      </c>
      <c r="BQ18" s="40">
        <v>3063</v>
      </c>
      <c r="BR18" s="4">
        <v>0</v>
      </c>
      <c r="BS18" s="40">
        <v>50499</v>
      </c>
      <c r="BT18" s="40">
        <v>79587</v>
      </c>
      <c r="BU18" s="40">
        <v>175327</v>
      </c>
      <c r="BV18" s="40">
        <v>123683</v>
      </c>
      <c r="BW18" s="40">
        <v>75969</v>
      </c>
      <c r="BX18" s="36">
        <v>39984</v>
      </c>
      <c r="BZ18" s="36">
        <f t="shared" si="0"/>
        <v>6846424</v>
      </c>
    </row>
    <row r="19" spans="1:141" x14ac:dyDescent="0.25">
      <c r="A19" s="39" t="s">
        <v>607</v>
      </c>
      <c r="B19" s="39" t="s">
        <v>305</v>
      </c>
      <c r="C19" s="4">
        <v>0</v>
      </c>
      <c r="D19" s="40">
        <v>638757</v>
      </c>
      <c r="E19" s="40">
        <v>8230</v>
      </c>
      <c r="F19" s="40">
        <v>93018</v>
      </c>
      <c r="G19" s="40">
        <v>18705</v>
      </c>
      <c r="H19" s="40">
        <v>71415</v>
      </c>
      <c r="I19" s="40">
        <v>9738</v>
      </c>
      <c r="J19" s="40">
        <v>213909</v>
      </c>
      <c r="K19" s="36">
        <v>1960</v>
      </c>
      <c r="L19" s="36">
        <v>29970</v>
      </c>
      <c r="M19" s="40">
        <v>634353</v>
      </c>
      <c r="N19" s="40">
        <v>1100500</v>
      </c>
      <c r="O19" s="40">
        <v>39600</v>
      </c>
      <c r="P19" s="40">
        <v>1013548</v>
      </c>
      <c r="Q19" s="40">
        <v>24452</v>
      </c>
      <c r="R19" s="40">
        <v>13719</v>
      </c>
      <c r="S19" s="4">
        <v>0</v>
      </c>
      <c r="T19" s="36">
        <v>34749</v>
      </c>
      <c r="U19" s="40">
        <v>144713</v>
      </c>
      <c r="V19" s="40">
        <v>993585</v>
      </c>
      <c r="W19" s="4">
        <v>0</v>
      </c>
      <c r="X19" s="40">
        <v>31967</v>
      </c>
      <c r="Y19" s="40">
        <v>406742</v>
      </c>
      <c r="Z19" s="4">
        <v>0</v>
      </c>
      <c r="AA19" s="4">
        <v>0</v>
      </c>
      <c r="AB19" s="40">
        <v>109836</v>
      </c>
      <c r="AC19" s="36">
        <v>149429</v>
      </c>
      <c r="AD19" s="4">
        <v>0</v>
      </c>
      <c r="AE19" s="40">
        <v>30010</v>
      </c>
      <c r="AF19" s="4">
        <v>0</v>
      </c>
      <c r="AG19" s="40">
        <v>525693</v>
      </c>
      <c r="AH19" s="40">
        <v>1561837</v>
      </c>
      <c r="AI19" s="40">
        <v>95370</v>
      </c>
      <c r="AJ19" s="40">
        <v>6930</v>
      </c>
      <c r="AK19" s="40">
        <v>3141</v>
      </c>
      <c r="AL19" s="40">
        <v>33971</v>
      </c>
      <c r="AM19" s="40">
        <v>1128575</v>
      </c>
      <c r="AN19" s="4">
        <v>0</v>
      </c>
      <c r="AO19" s="40">
        <v>333390</v>
      </c>
      <c r="AP19" s="40">
        <v>94623</v>
      </c>
      <c r="AQ19" s="4">
        <v>917</v>
      </c>
      <c r="AR19" s="40">
        <v>36482</v>
      </c>
      <c r="AS19" s="40">
        <v>4591</v>
      </c>
      <c r="AT19" s="40">
        <v>583792</v>
      </c>
      <c r="AU19" s="40">
        <v>34964</v>
      </c>
      <c r="AV19" s="40">
        <v>6577</v>
      </c>
      <c r="AW19" s="40">
        <v>34772</v>
      </c>
      <c r="AX19" s="40">
        <v>386611</v>
      </c>
      <c r="AY19" s="4">
        <v>0</v>
      </c>
      <c r="AZ19" s="40">
        <v>93876</v>
      </c>
      <c r="BA19" s="4">
        <v>200</v>
      </c>
      <c r="BB19" s="40">
        <v>1198</v>
      </c>
      <c r="BC19" s="40">
        <v>464991</v>
      </c>
      <c r="BD19" s="4">
        <v>0</v>
      </c>
      <c r="BE19" s="40">
        <v>350310</v>
      </c>
      <c r="BF19" s="40">
        <v>925116</v>
      </c>
      <c r="BG19" s="40">
        <v>650308</v>
      </c>
      <c r="BH19" s="40">
        <v>76445</v>
      </c>
      <c r="BI19" s="40">
        <v>4685</v>
      </c>
      <c r="BJ19" s="40">
        <v>28340</v>
      </c>
      <c r="BK19" s="4">
        <v>0</v>
      </c>
      <c r="BL19" s="40">
        <v>31510</v>
      </c>
      <c r="BM19" s="40">
        <v>97058</v>
      </c>
      <c r="BN19" s="40">
        <v>159353</v>
      </c>
      <c r="BO19" s="40">
        <v>954224</v>
      </c>
      <c r="BP19" s="40">
        <v>302411</v>
      </c>
      <c r="BQ19" s="40">
        <v>5351</v>
      </c>
      <c r="BR19" s="40">
        <v>455547</v>
      </c>
      <c r="BS19" s="40">
        <v>92262</v>
      </c>
      <c r="BT19" s="40">
        <v>146986</v>
      </c>
      <c r="BU19" s="40">
        <v>888511</v>
      </c>
      <c r="BV19" s="40">
        <v>468760</v>
      </c>
      <c r="BW19" s="40">
        <v>55476</v>
      </c>
      <c r="BX19" s="36">
        <v>167907</v>
      </c>
      <c r="BZ19" s="36">
        <f t="shared" si="0"/>
        <v>17105966</v>
      </c>
    </row>
    <row r="20" spans="1:141" x14ac:dyDescent="0.25">
      <c r="A20" s="39" t="s">
        <v>608</v>
      </c>
      <c r="B20" s="39" t="s">
        <v>609</v>
      </c>
      <c r="C20" s="40">
        <v>346901</v>
      </c>
      <c r="D20" s="40">
        <v>2879676</v>
      </c>
      <c r="E20" s="40">
        <v>148275</v>
      </c>
      <c r="F20" s="40">
        <v>1057864</v>
      </c>
      <c r="G20" s="40">
        <v>541270</v>
      </c>
      <c r="H20" s="40">
        <v>241134</v>
      </c>
      <c r="I20" s="40">
        <v>411961</v>
      </c>
      <c r="J20" s="40">
        <v>1472579</v>
      </c>
      <c r="K20" s="36">
        <v>244234</v>
      </c>
      <c r="L20" s="36">
        <v>532946</v>
      </c>
      <c r="M20" s="40">
        <v>2695673</v>
      </c>
      <c r="N20" s="40">
        <v>3611349</v>
      </c>
      <c r="O20" s="40">
        <v>238337</v>
      </c>
      <c r="P20" s="40">
        <v>5139502</v>
      </c>
      <c r="Q20" s="40">
        <v>969098</v>
      </c>
      <c r="R20" s="40">
        <v>517487</v>
      </c>
      <c r="S20" s="40">
        <v>561413</v>
      </c>
      <c r="T20" s="36">
        <v>586917</v>
      </c>
      <c r="U20" s="40">
        <v>681056</v>
      </c>
      <c r="V20" s="40">
        <v>968525</v>
      </c>
      <c r="W20" s="40">
        <v>171507</v>
      </c>
      <c r="X20" s="4">
        <v>463</v>
      </c>
      <c r="Y20" s="40">
        <v>3244494</v>
      </c>
      <c r="Z20" s="40">
        <v>250855</v>
      </c>
      <c r="AA20" s="40">
        <v>396372</v>
      </c>
      <c r="AB20" s="40">
        <v>611374</v>
      </c>
      <c r="AC20" s="36">
        <v>1080082</v>
      </c>
      <c r="AD20" s="40">
        <v>45918</v>
      </c>
      <c r="AE20" s="40">
        <v>373120</v>
      </c>
      <c r="AF20" s="40">
        <v>281029</v>
      </c>
      <c r="AG20" s="40">
        <v>941577</v>
      </c>
      <c r="AH20" s="40">
        <v>9528214</v>
      </c>
      <c r="AI20" s="40">
        <v>1004409</v>
      </c>
      <c r="AJ20" s="40">
        <v>91235</v>
      </c>
      <c r="AK20" s="40">
        <v>122563</v>
      </c>
      <c r="AL20" s="40">
        <v>276227</v>
      </c>
      <c r="AM20" s="40">
        <v>5079854</v>
      </c>
      <c r="AN20" s="40">
        <v>214330</v>
      </c>
      <c r="AO20" s="40">
        <v>1530129</v>
      </c>
      <c r="AP20" s="40">
        <v>1623089</v>
      </c>
      <c r="AQ20" s="40">
        <v>894229</v>
      </c>
      <c r="AR20" s="40">
        <v>470390</v>
      </c>
      <c r="AS20" s="40">
        <v>174904</v>
      </c>
      <c r="AT20" s="40">
        <v>4061916</v>
      </c>
      <c r="AU20" s="40">
        <v>1499416</v>
      </c>
      <c r="AV20" s="40">
        <v>381876</v>
      </c>
      <c r="AW20" s="40">
        <v>646723</v>
      </c>
      <c r="AX20" s="40">
        <v>2853160</v>
      </c>
      <c r="AY20" s="40">
        <v>37220</v>
      </c>
      <c r="AZ20" s="40">
        <v>515584</v>
      </c>
      <c r="BA20" s="40">
        <v>219344</v>
      </c>
      <c r="BB20" s="40">
        <v>903932</v>
      </c>
      <c r="BC20" s="40">
        <v>2026359</v>
      </c>
      <c r="BD20" s="40">
        <v>1406063</v>
      </c>
      <c r="BE20" s="40">
        <v>1838679</v>
      </c>
      <c r="BF20" s="40">
        <v>2781735</v>
      </c>
      <c r="BG20" s="40">
        <v>3776418</v>
      </c>
      <c r="BH20" s="40">
        <v>295259</v>
      </c>
      <c r="BI20" s="40">
        <v>525560</v>
      </c>
      <c r="BJ20" s="40">
        <v>1209318</v>
      </c>
      <c r="BK20" s="40">
        <v>399008</v>
      </c>
      <c r="BL20" s="40">
        <v>395989</v>
      </c>
      <c r="BM20" s="40">
        <v>1541576</v>
      </c>
      <c r="BN20" s="40">
        <v>1582619</v>
      </c>
      <c r="BO20" s="40">
        <v>1045852</v>
      </c>
      <c r="BP20" s="40">
        <v>2243984</v>
      </c>
      <c r="BQ20" s="40">
        <v>592341</v>
      </c>
      <c r="BR20" s="40">
        <v>266491</v>
      </c>
      <c r="BS20" s="40">
        <v>665409</v>
      </c>
      <c r="BT20" s="40">
        <v>1117839</v>
      </c>
      <c r="BU20" s="40">
        <v>1831708</v>
      </c>
      <c r="BV20" s="40">
        <v>1604357</v>
      </c>
      <c r="BW20" s="40">
        <v>1052945</v>
      </c>
      <c r="BX20" s="36">
        <v>2990827</v>
      </c>
      <c r="BZ20" s="36">
        <f t="shared" si="0"/>
        <v>94562068</v>
      </c>
    </row>
    <row r="21" spans="1:141" x14ac:dyDescent="0.25">
      <c r="A21" s="39" t="s">
        <v>610</v>
      </c>
      <c r="B21" s="39" t="s">
        <v>303</v>
      </c>
      <c r="C21" s="40">
        <v>1101992</v>
      </c>
      <c r="D21" s="40">
        <v>8515991</v>
      </c>
      <c r="E21" s="40">
        <v>258946</v>
      </c>
      <c r="F21" s="40">
        <v>4709766</v>
      </c>
      <c r="G21" s="40">
        <v>1891847</v>
      </c>
      <c r="H21" s="40">
        <v>1120183</v>
      </c>
      <c r="I21" s="40">
        <v>820868</v>
      </c>
      <c r="J21" s="40">
        <v>4069482</v>
      </c>
      <c r="K21" s="36">
        <v>778134</v>
      </c>
      <c r="L21" s="36">
        <v>1703457</v>
      </c>
      <c r="M21" s="40">
        <v>12418750</v>
      </c>
      <c r="N21" s="40">
        <v>14984364</v>
      </c>
      <c r="O21" s="40">
        <v>910938</v>
      </c>
      <c r="P21" s="40">
        <v>18653273</v>
      </c>
      <c r="Q21" s="40">
        <v>3357891</v>
      </c>
      <c r="R21" s="40">
        <v>1850235</v>
      </c>
      <c r="S21" s="40">
        <v>2482064</v>
      </c>
      <c r="T21" s="36">
        <v>2199000</v>
      </c>
      <c r="U21" s="40">
        <v>2438415</v>
      </c>
      <c r="V21" s="40">
        <v>3648646</v>
      </c>
      <c r="W21" s="40">
        <v>385319</v>
      </c>
      <c r="X21" s="40">
        <v>819573</v>
      </c>
      <c r="Y21" s="40">
        <v>5537469</v>
      </c>
      <c r="Z21" s="40">
        <v>1148469</v>
      </c>
      <c r="AA21" s="40">
        <v>1321934</v>
      </c>
      <c r="AB21" s="40">
        <v>1037844</v>
      </c>
      <c r="AC21" s="36">
        <v>8211484</v>
      </c>
      <c r="AD21" s="40">
        <v>480417</v>
      </c>
      <c r="AE21" s="40">
        <v>1366169</v>
      </c>
      <c r="AF21" s="40">
        <v>468466</v>
      </c>
      <c r="AG21" s="40">
        <v>4481178</v>
      </c>
      <c r="AH21" s="40">
        <v>31053077</v>
      </c>
      <c r="AI21" s="40">
        <v>4156875</v>
      </c>
      <c r="AJ21" s="40">
        <v>476762</v>
      </c>
      <c r="AK21" s="40">
        <v>538950</v>
      </c>
      <c r="AL21" s="40">
        <v>1069021</v>
      </c>
      <c r="AM21" s="40">
        <v>33042094</v>
      </c>
      <c r="AN21" s="40">
        <v>1350922</v>
      </c>
      <c r="AO21" s="40">
        <v>4752440</v>
      </c>
      <c r="AP21" s="40">
        <v>6559555</v>
      </c>
      <c r="AQ21" s="40">
        <v>3439751</v>
      </c>
      <c r="AR21" s="40">
        <v>1341921</v>
      </c>
      <c r="AS21" s="40">
        <v>461450</v>
      </c>
      <c r="AT21" s="40">
        <v>12004871</v>
      </c>
      <c r="AU21" s="40">
        <v>4237729</v>
      </c>
      <c r="AV21" s="40">
        <v>733609</v>
      </c>
      <c r="AW21" s="40">
        <v>2182660</v>
      </c>
      <c r="AX21" s="40">
        <v>6835656</v>
      </c>
      <c r="AY21" s="40">
        <v>367011</v>
      </c>
      <c r="AZ21" s="40">
        <v>1513239</v>
      </c>
      <c r="BA21" s="40">
        <v>806556</v>
      </c>
      <c r="BB21" s="40">
        <v>2124214</v>
      </c>
      <c r="BC21" s="40">
        <v>8268124</v>
      </c>
      <c r="BD21" s="40">
        <v>6197234</v>
      </c>
      <c r="BE21" s="40">
        <v>6225980</v>
      </c>
      <c r="BF21" s="40">
        <v>10130278</v>
      </c>
      <c r="BG21" s="40">
        <v>10881954</v>
      </c>
      <c r="BH21" s="40">
        <v>1338013</v>
      </c>
      <c r="BI21" s="40">
        <v>1645646</v>
      </c>
      <c r="BJ21" s="40">
        <v>4570801</v>
      </c>
      <c r="BK21" s="40">
        <v>1216220</v>
      </c>
      <c r="BL21" s="40">
        <v>920306</v>
      </c>
      <c r="BM21" s="40">
        <v>4275274</v>
      </c>
      <c r="BN21" s="40">
        <v>4568284</v>
      </c>
      <c r="BO21" s="40">
        <v>2391332</v>
      </c>
      <c r="BP21" s="40">
        <v>7042954</v>
      </c>
      <c r="BQ21" s="40">
        <v>1748853</v>
      </c>
      <c r="BR21" s="40">
        <v>2284571</v>
      </c>
      <c r="BS21" s="40">
        <v>2954554</v>
      </c>
      <c r="BT21" s="40">
        <v>2395498</v>
      </c>
      <c r="BU21" s="40">
        <v>7468456</v>
      </c>
      <c r="BV21" s="40">
        <v>6322439</v>
      </c>
      <c r="BW21" s="40">
        <v>6944848</v>
      </c>
      <c r="BX21" s="36">
        <v>12382591</v>
      </c>
      <c r="BZ21" s="36">
        <f t="shared" si="0"/>
        <v>344395137</v>
      </c>
      <c r="CJ21" s="45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E21" s="47"/>
      <c r="EF21" s="47"/>
      <c r="EG21" s="47"/>
    </row>
    <row r="22" spans="1:141" x14ac:dyDescent="0.25">
      <c r="A22" s="39" t="s">
        <v>611</v>
      </c>
      <c r="B22" s="39" t="s">
        <v>299</v>
      </c>
      <c r="C22" s="40">
        <v>27365</v>
      </c>
      <c r="D22" s="40">
        <v>776429</v>
      </c>
      <c r="E22" s="4">
        <v>0</v>
      </c>
      <c r="F22" s="40">
        <v>505719</v>
      </c>
      <c r="G22" s="40">
        <v>52433</v>
      </c>
      <c r="H22" s="40">
        <v>17944</v>
      </c>
      <c r="I22" s="40">
        <v>343884</v>
      </c>
      <c r="J22" s="40">
        <v>1005691</v>
      </c>
      <c r="K22" s="36">
        <v>14206</v>
      </c>
      <c r="L22" s="36">
        <v>0</v>
      </c>
      <c r="M22" s="40">
        <v>1688800</v>
      </c>
      <c r="N22" s="40">
        <v>1163189</v>
      </c>
      <c r="O22" s="40">
        <v>7710</v>
      </c>
      <c r="P22" s="40">
        <v>1150200</v>
      </c>
      <c r="Q22" s="40">
        <v>46427</v>
      </c>
      <c r="R22" s="40">
        <v>145294</v>
      </c>
      <c r="S22" s="40">
        <v>69564</v>
      </c>
      <c r="T22" s="36">
        <v>9444</v>
      </c>
      <c r="U22" s="40">
        <v>226791</v>
      </c>
      <c r="V22" s="40">
        <v>290518</v>
      </c>
      <c r="W22" s="4">
        <v>0</v>
      </c>
      <c r="X22" s="40">
        <v>8203</v>
      </c>
      <c r="Y22" s="40">
        <v>331027</v>
      </c>
      <c r="Z22" s="4">
        <v>0</v>
      </c>
      <c r="AA22" s="40">
        <v>90973</v>
      </c>
      <c r="AB22" s="40">
        <v>95493</v>
      </c>
      <c r="AC22" s="36">
        <v>1229178</v>
      </c>
      <c r="AD22" s="4">
        <v>0</v>
      </c>
      <c r="AE22" s="40">
        <v>62685</v>
      </c>
      <c r="AF22" s="40">
        <v>3996</v>
      </c>
      <c r="AG22" s="40">
        <v>405835</v>
      </c>
      <c r="AH22" s="40">
        <v>5095633</v>
      </c>
      <c r="AI22" s="40">
        <v>143804</v>
      </c>
      <c r="AJ22" s="40">
        <v>14980</v>
      </c>
      <c r="AK22" s="4">
        <v>0</v>
      </c>
      <c r="AL22" s="40">
        <v>0</v>
      </c>
      <c r="AM22" s="40">
        <v>2243937</v>
      </c>
      <c r="AN22" s="4">
        <v>0</v>
      </c>
      <c r="AO22" s="40">
        <v>427175</v>
      </c>
      <c r="AP22" s="40">
        <v>974540</v>
      </c>
      <c r="AQ22" s="40">
        <v>42878</v>
      </c>
      <c r="AR22" s="40">
        <v>21664</v>
      </c>
      <c r="AS22" s="40">
        <v>130124</v>
      </c>
      <c r="AT22" s="40">
        <v>1328821</v>
      </c>
      <c r="AU22" s="40">
        <v>935494</v>
      </c>
      <c r="AV22" s="40">
        <v>24820</v>
      </c>
      <c r="AW22" s="40">
        <v>16978</v>
      </c>
      <c r="AX22" s="40">
        <v>1007479</v>
      </c>
      <c r="AY22" s="40">
        <v>4893</v>
      </c>
      <c r="AZ22" s="40">
        <v>13667</v>
      </c>
      <c r="BA22" s="40">
        <v>16878</v>
      </c>
      <c r="BB22" s="40">
        <v>94214</v>
      </c>
      <c r="BC22" s="40">
        <v>1085570</v>
      </c>
      <c r="BD22" s="40">
        <v>1595485</v>
      </c>
      <c r="BE22" s="40">
        <v>398725</v>
      </c>
      <c r="BF22" s="40">
        <v>3742997</v>
      </c>
      <c r="BG22" s="40">
        <v>1616556</v>
      </c>
      <c r="BH22" s="40">
        <v>29468</v>
      </c>
      <c r="BI22" s="4">
        <v>0</v>
      </c>
      <c r="BJ22" s="40">
        <v>312528</v>
      </c>
      <c r="BK22" s="40">
        <v>254545</v>
      </c>
      <c r="BL22" s="40">
        <v>35507</v>
      </c>
      <c r="BM22" s="40">
        <v>728184</v>
      </c>
      <c r="BN22" s="40">
        <v>1169496</v>
      </c>
      <c r="BO22" s="40">
        <v>2923161</v>
      </c>
      <c r="BP22" s="40">
        <v>829976</v>
      </c>
      <c r="BQ22" s="40">
        <v>3528</v>
      </c>
      <c r="BR22" s="40">
        <v>25903</v>
      </c>
      <c r="BS22" s="40">
        <v>490868</v>
      </c>
      <c r="BT22" s="40">
        <v>55654</v>
      </c>
      <c r="BU22" s="40">
        <v>921008</v>
      </c>
      <c r="BV22" s="40">
        <v>613927</v>
      </c>
      <c r="BW22" s="4">
        <v>0</v>
      </c>
      <c r="BX22" s="36">
        <v>245571</v>
      </c>
      <c r="BZ22" s="36">
        <f t="shared" si="0"/>
        <v>39385634</v>
      </c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E22" s="36"/>
      <c r="EF22" s="36"/>
      <c r="EG22" s="36"/>
      <c r="EK22" s="36"/>
    </row>
    <row r="23" spans="1:141" x14ac:dyDescent="0.25">
      <c r="A23" s="39"/>
      <c r="B23" s="39"/>
      <c r="C23" s="40"/>
      <c r="D23" s="40"/>
      <c r="F23" s="40"/>
      <c r="G23" s="40"/>
      <c r="H23" s="40"/>
      <c r="I23" s="40"/>
      <c r="J23" s="40"/>
      <c r="K23" s="36"/>
      <c r="L23" s="36">
        <v>0</v>
      </c>
      <c r="M23" s="40"/>
      <c r="N23" s="40"/>
      <c r="O23" s="40"/>
      <c r="P23" s="40"/>
      <c r="Q23" s="40"/>
      <c r="R23" s="40"/>
      <c r="S23" s="40"/>
      <c r="T23" s="36"/>
      <c r="U23" s="40"/>
      <c r="V23" s="40"/>
      <c r="X23" s="40"/>
      <c r="Y23" s="40"/>
      <c r="AA23" s="40"/>
      <c r="AB23" s="40"/>
      <c r="AC23" s="36"/>
      <c r="AE23" s="40"/>
      <c r="AF23" s="40"/>
      <c r="AG23" s="40"/>
      <c r="AH23" s="40"/>
      <c r="AI23" s="40"/>
      <c r="AJ23" s="40"/>
      <c r="AL23" s="40"/>
      <c r="AM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X23" s="36"/>
      <c r="BZ23" s="36">
        <f t="shared" si="0"/>
        <v>0</v>
      </c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E23" s="36"/>
      <c r="EF23" s="36"/>
      <c r="EG23" s="36"/>
      <c r="EK23" s="36"/>
    </row>
    <row r="24" spans="1:141" x14ac:dyDescent="0.25">
      <c r="A24" s="39" t="s">
        <v>612</v>
      </c>
      <c r="B24" s="39" t="s">
        <v>613</v>
      </c>
      <c r="C24" s="4">
        <v>0</v>
      </c>
      <c r="D24" s="4">
        <v>0</v>
      </c>
      <c r="E24" s="4">
        <v>0</v>
      </c>
      <c r="F24" s="40">
        <v>465037</v>
      </c>
      <c r="G24" s="4">
        <v>0</v>
      </c>
      <c r="H24" s="4">
        <v>0</v>
      </c>
      <c r="I24" s="4">
        <v>0</v>
      </c>
      <c r="J24" s="4">
        <v>0</v>
      </c>
      <c r="K24" s="36">
        <v>0</v>
      </c>
      <c r="L24" s="36">
        <v>0</v>
      </c>
      <c r="M24" s="4">
        <v>0</v>
      </c>
      <c r="N24" s="40">
        <v>764661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36">
        <v>0</v>
      </c>
      <c r="U24" s="4">
        <v>0</v>
      </c>
      <c r="V24" s="4">
        <v>0</v>
      </c>
      <c r="W24" s="4">
        <v>0</v>
      </c>
      <c r="X24" s="4">
        <v>0</v>
      </c>
      <c r="Y24" s="40">
        <v>637697</v>
      </c>
      <c r="Z24" s="4">
        <v>0</v>
      </c>
      <c r="AA24" s="4">
        <v>0</v>
      </c>
      <c r="AB24" s="40">
        <v>32000</v>
      </c>
      <c r="AC24" s="36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0">
        <v>0</v>
      </c>
      <c r="AM24" s="40">
        <v>5117507</v>
      </c>
      <c r="AN24" s="40">
        <v>18496</v>
      </c>
      <c r="AO24" s="4">
        <v>0</v>
      </c>
      <c r="AP24" s="4">
        <v>0</v>
      </c>
      <c r="AQ24" s="40">
        <v>88108</v>
      </c>
      <c r="AR24" s="4">
        <v>0</v>
      </c>
      <c r="AS24" s="4">
        <v>0</v>
      </c>
      <c r="AT24" s="40">
        <v>6158642</v>
      </c>
      <c r="AU24" s="4">
        <v>0</v>
      </c>
      <c r="AV24" s="40">
        <v>108218</v>
      </c>
      <c r="AW24" s="4">
        <v>0</v>
      </c>
      <c r="AX24" s="40">
        <v>1549095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0">
        <v>519289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0">
        <v>404995</v>
      </c>
      <c r="BO24" s="40">
        <v>182855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0">
        <v>378758</v>
      </c>
      <c r="BX24" s="36">
        <v>65024</v>
      </c>
      <c r="BZ24" s="36">
        <f t="shared" si="0"/>
        <v>16490382</v>
      </c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E24" s="36"/>
      <c r="EF24" s="36"/>
      <c r="EG24" s="36"/>
      <c r="EK24" s="36"/>
    </row>
    <row r="25" spans="1:141" x14ac:dyDescent="0.25">
      <c r="A25" s="39" t="s">
        <v>614</v>
      </c>
      <c r="B25" s="39" t="s">
        <v>615</v>
      </c>
      <c r="K25" s="36">
        <v>0</v>
      </c>
      <c r="L25" s="36">
        <v>0</v>
      </c>
      <c r="T25" s="36">
        <v>0</v>
      </c>
      <c r="AC25" s="36">
        <v>0</v>
      </c>
      <c r="AL25" s="40">
        <v>0</v>
      </c>
      <c r="BX25" s="36">
        <v>0</v>
      </c>
      <c r="BZ25" s="36">
        <f t="shared" si="0"/>
        <v>0</v>
      </c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E25" s="36"/>
      <c r="EF25" s="36"/>
      <c r="EG25" s="36"/>
      <c r="EK25" s="36"/>
    </row>
    <row r="26" spans="1:141" x14ac:dyDescent="0.25">
      <c r="A26" s="39" t="s">
        <v>616</v>
      </c>
      <c r="B26" s="39" t="s">
        <v>617</v>
      </c>
      <c r="C26" s="4">
        <v>0</v>
      </c>
      <c r="D26" s="4">
        <v>0</v>
      </c>
      <c r="E26" s="4">
        <v>0</v>
      </c>
      <c r="F26" s="40">
        <v>9032</v>
      </c>
      <c r="G26" s="4">
        <v>0</v>
      </c>
      <c r="H26" s="40">
        <v>5957</v>
      </c>
      <c r="I26" s="4">
        <v>0</v>
      </c>
      <c r="J26" s="40">
        <v>80380</v>
      </c>
      <c r="K26" s="36">
        <v>0</v>
      </c>
      <c r="L26" s="36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36">
        <v>0</v>
      </c>
      <c r="U26" s="4">
        <v>0</v>
      </c>
      <c r="V26" s="40">
        <v>238199</v>
      </c>
      <c r="W26" s="4">
        <v>0</v>
      </c>
      <c r="X26" s="4">
        <v>0</v>
      </c>
      <c r="Y26" s="40">
        <v>101415</v>
      </c>
      <c r="Z26" s="4">
        <v>0</v>
      </c>
      <c r="AA26" s="40">
        <v>219353</v>
      </c>
      <c r="AB26" s="4">
        <v>0</v>
      </c>
      <c r="AC26" s="36">
        <v>0</v>
      </c>
      <c r="AD26" s="4">
        <v>0</v>
      </c>
      <c r="AE26" s="4">
        <v>0</v>
      </c>
      <c r="AF26" s="4">
        <v>0</v>
      </c>
      <c r="AG26" s="4">
        <v>0</v>
      </c>
      <c r="AH26" s="40">
        <v>90616</v>
      </c>
      <c r="AI26" s="4">
        <v>0</v>
      </c>
      <c r="AJ26" s="4">
        <v>0</v>
      </c>
      <c r="AK26" s="4">
        <v>0</v>
      </c>
      <c r="AL26" s="40">
        <v>7834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550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312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0">
        <v>87156</v>
      </c>
      <c r="BR26" s="4">
        <v>0</v>
      </c>
      <c r="BS26" s="4">
        <v>0</v>
      </c>
      <c r="BT26" s="4">
        <v>0</v>
      </c>
      <c r="BU26" s="4">
        <v>0</v>
      </c>
      <c r="BV26" s="40">
        <v>98520</v>
      </c>
      <c r="BW26" s="40">
        <v>5748</v>
      </c>
      <c r="BX26" s="36">
        <v>0</v>
      </c>
      <c r="BZ26" s="36">
        <f t="shared" si="0"/>
        <v>945072</v>
      </c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E26" s="36"/>
      <c r="EF26" s="36"/>
      <c r="EG26" s="36"/>
      <c r="EK26" s="36"/>
    </row>
    <row r="27" spans="1:141" x14ac:dyDescent="0.25">
      <c r="A27" s="39" t="s">
        <v>618</v>
      </c>
      <c r="B27" s="39" t="s">
        <v>619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36">
        <v>0</v>
      </c>
      <c r="L27" s="36">
        <v>0</v>
      </c>
      <c r="M27" s="4">
        <v>0</v>
      </c>
      <c r="N27" s="4">
        <v>0</v>
      </c>
      <c r="O27" s="40">
        <v>148070</v>
      </c>
      <c r="P27" s="40">
        <v>2950410</v>
      </c>
      <c r="Q27" s="4">
        <v>0</v>
      </c>
      <c r="R27" s="4">
        <v>0</v>
      </c>
      <c r="S27" s="4">
        <v>0</v>
      </c>
      <c r="T27" s="36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36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0">
        <v>14981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0">
        <v>260299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0">
        <v>4211</v>
      </c>
      <c r="BH27" s="4">
        <v>0</v>
      </c>
      <c r="BI27" s="4">
        <v>0</v>
      </c>
      <c r="BJ27" s="4">
        <v>0</v>
      </c>
      <c r="BK27" s="4">
        <v>0</v>
      </c>
      <c r="BL27" s="4">
        <v>800</v>
      </c>
      <c r="BM27" s="4">
        <v>0</v>
      </c>
      <c r="BN27" s="4">
        <v>0</v>
      </c>
      <c r="BO27" s="4">
        <v>0</v>
      </c>
      <c r="BP27" s="4">
        <v>0</v>
      </c>
      <c r="BQ27" s="40">
        <v>27774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36">
        <v>0</v>
      </c>
      <c r="BZ27" s="36">
        <f t="shared" si="0"/>
        <v>3406545</v>
      </c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E27" s="36"/>
      <c r="EF27" s="36"/>
      <c r="EG27" s="36"/>
      <c r="EK27" s="36"/>
    </row>
    <row r="28" spans="1:141" x14ac:dyDescent="0.25">
      <c r="A28" s="39" t="s">
        <v>620</v>
      </c>
      <c r="B28" s="39" t="s">
        <v>621</v>
      </c>
      <c r="C28" s="4">
        <v>0</v>
      </c>
      <c r="D28" s="40">
        <v>256378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36">
        <v>0</v>
      </c>
      <c r="L28" s="36">
        <v>22013</v>
      </c>
      <c r="M28" s="4">
        <v>322</v>
      </c>
      <c r="N28" s="4">
        <v>0</v>
      </c>
      <c r="O28" s="40">
        <v>167344</v>
      </c>
      <c r="P28" s="4">
        <v>0</v>
      </c>
      <c r="Q28" s="40">
        <v>104375</v>
      </c>
      <c r="R28" s="4">
        <v>0</v>
      </c>
      <c r="S28" s="4">
        <v>0</v>
      </c>
      <c r="T28" s="36">
        <v>0</v>
      </c>
      <c r="U28" s="4">
        <v>0</v>
      </c>
      <c r="V28" s="40">
        <v>208672</v>
      </c>
      <c r="W28" s="4">
        <v>0</v>
      </c>
      <c r="X28" s="4">
        <v>0</v>
      </c>
      <c r="Y28" s="40">
        <v>621310</v>
      </c>
      <c r="Z28" s="40">
        <v>151715</v>
      </c>
      <c r="AA28" s="4">
        <v>0</v>
      </c>
      <c r="AB28" s="40">
        <v>60224</v>
      </c>
      <c r="AC28" s="36">
        <v>0</v>
      </c>
      <c r="AD28" s="4">
        <v>0</v>
      </c>
      <c r="AE28" s="4">
        <v>0</v>
      </c>
      <c r="AF28" s="4">
        <v>0</v>
      </c>
      <c r="AG28" s="40">
        <v>134046</v>
      </c>
      <c r="AH28" s="4">
        <v>0</v>
      </c>
      <c r="AI28" s="40">
        <v>54046</v>
      </c>
      <c r="AJ28" s="4">
        <v>0</v>
      </c>
      <c r="AK28" s="4">
        <v>0</v>
      </c>
      <c r="AL28" s="40">
        <v>60437</v>
      </c>
      <c r="AM28" s="4">
        <v>0</v>
      </c>
      <c r="AN28" s="4">
        <v>0</v>
      </c>
      <c r="AO28" s="4">
        <v>0</v>
      </c>
      <c r="AP28" s="40">
        <v>5941</v>
      </c>
      <c r="AQ28" s="4">
        <v>0</v>
      </c>
      <c r="AR28" s="4">
        <v>0</v>
      </c>
      <c r="AS28" s="4">
        <v>0</v>
      </c>
      <c r="AT28" s="40">
        <v>672363</v>
      </c>
      <c r="AU28" s="40">
        <v>523432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0">
        <v>5612</v>
      </c>
      <c r="BE28" s="40">
        <v>69130</v>
      </c>
      <c r="BF28" s="4">
        <v>0</v>
      </c>
      <c r="BG28" s="40">
        <v>318366</v>
      </c>
      <c r="BH28" s="40">
        <v>86456</v>
      </c>
      <c r="BI28" s="4">
        <v>0</v>
      </c>
      <c r="BJ28" s="4">
        <v>0</v>
      </c>
      <c r="BK28" s="40">
        <v>85921</v>
      </c>
      <c r="BL28" s="40">
        <v>37847</v>
      </c>
      <c r="BM28" s="4">
        <v>0</v>
      </c>
      <c r="BN28" s="4">
        <v>0</v>
      </c>
      <c r="BO28" s="4">
        <v>0</v>
      </c>
      <c r="BP28" s="40">
        <v>478253</v>
      </c>
      <c r="BQ28" s="40">
        <v>407870</v>
      </c>
      <c r="BR28" s="4">
        <v>0</v>
      </c>
      <c r="BS28" s="40">
        <v>333651</v>
      </c>
      <c r="BT28" s="4">
        <v>0</v>
      </c>
      <c r="BU28" s="40">
        <v>161053</v>
      </c>
      <c r="BV28" s="40">
        <v>149482</v>
      </c>
      <c r="BW28" s="4">
        <v>0</v>
      </c>
      <c r="BX28" s="36">
        <v>0</v>
      </c>
      <c r="BZ28" s="36">
        <f t="shared" si="0"/>
        <v>5176259</v>
      </c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E28" s="36"/>
      <c r="EF28" s="36"/>
      <c r="EG28" s="36"/>
      <c r="EK28" s="36"/>
    </row>
    <row r="29" spans="1:141" x14ac:dyDescent="0.25">
      <c r="A29" s="39" t="s">
        <v>622</v>
      </c>
      <c r="B29" s="39" t="s">
        <v>623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36">
        <v>0</v>
      </c>
      <c r="L29" s="36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36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36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0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0">
        <v>247821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36">
        <v>0</v>
      </c>
      <c r="BZ29" s="36">
        <f t="shared" si="0"/>
        <v>247821</v>
      </c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E29" s="36"/>
      <c r="EF29" s="36"/>
      <c r="EG29" s="36"/>
      <c r="EK29" s="36"/>
    </row>
    <row r="30" spans="1:141" x14ac:dyDescent="0.25">
      <c r="A30" s="39" t="s">
        <v>624</v>
      </c>
      <c r="B30" s="39" t="s">
        <v>625</v>
      </c>
      <c r="C30" s="4">
        <v>0</v>
      </c>
      <c r="D30" s="4">
        <v>0</v>
      </c>
      <c r="E30" s="4">
        <v>0</v>
      </c>
      <c r="F30" s="40">
        <v>33923</v>
      </c>
      <c r="G30" s="4">
        <v>0</v>
      </c>
      <c r="H30" s="40">
        <v>2394</v>
      </c>
      <c r="I30" s="4">
        <v>0</v>
      </c>
      <c r="J30" s="4">
        <v>0</v>
      </c>
      <c r="K30" s="36">
        <v>0</v>
      </c>
      <c r="L30" s="36">
        <v>84667</v>
      </c>
      <c r="M30" s="40">
        <v>134392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36">
        <v>0</v>
      </c>
      <c r="U30" s="4">
        <v>0</v>
      </c>
      <c r="V30" s="40">
        <v>1971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36">
        <v>0</v>
      </c>
      <c r="AD30" s="4">
        <v>0</v>
      </c>
      <c r="AE30" s="4">
        <v>0</v>
      </c>
      <c r="AF30" s="4">
        <v>0</v>
      </c>
      <c r="AG30" s="4">
        <v>0</v>
      </c>
      <c r="AH30" s="40">
        <v>1077</v>
      </c>
      <c r="AI30" s="40">
        <v>76362</v>
      </c>
      <c r="AJ30" s="4">
        <v>0</v>
      </c>
      <c r="AK30" s="4">
        <v>0</v>
      </c>
      <c r="AL30" s="40">
        <v>0</v>
      </c>
      <c r="AM30" s="4">
        <v>0</v>
      </c>
      <c r="AN30" s="4">
        <v>0</v>
      </c>
      <c r="AO30" s="40">
        <v>45377</v>
      </c>
      <c r="AP30" s="4">
        <v>0</v>
      </c>
      <c r="AQ30" s="40">
        <v>43102</v>
      </c>
      <c r="AR30" s="4">
        <v>0</v>
      </c>
      <c r="AS30" s="4">
        <v>0</v>
      </c>
      <c r="AT30" s="40">
        <v>41684</v>
      </c>
      <c r="AU30" s="4">
        <v>0</v>
      </c>
      <c r="AV30" s="4">
        <v>0</v>
      </c>
      <c r="AW30" s="4">
        <v>0</v>
      </c>
      <c r="AX30" s="40">
        <v>116826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0">
        <v>1205</v>
      </c>
      <c r="BG30" s="4">
        <v>905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0">
        <v>83010</v>
      </c>
      <c r="BW30" s="4">
        <v>849</v>
      </c>
      <c r="BX30" s="36">
        <v>0</v>
      </c>
      <c r="BZ30" s="36">
        <f t="shared" si="0"/>
        <v>667744</v>
      </c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E30" s="36"/>
      <c r="EF30" s="36"/>
      <c r="EG30" s="36"/>
      <c r="EK30" s="36"/>
    </row>
    <row r="31" spans="1:141" x14ac:dyDescent="0.25">
      <c r="A31" s="39" t="s">
        <v>626</v>
      </c>
      <c r="B31" s="39" t="s">
        <v>627</v>
      </c>
      <c r="C31" s="4">
        <v>0</v>
      </c>
      <c r="D31" s="40">
        <v>94864</v>
      </c>
      <c r="E31" s="4">
        <v>0</v>
      </c>
      <c r="F31" s="4">
        <v>7</v>
      </c>
      <c r="G31" s="4">
        <v>0</v>
      </c>
      <c r="H31" s="4">
        <v>0</v>
      </c>
      <c r="I31" s="4">
        <v>0</v>
      </c>
      <c r="J31" s="4">
        <v>0</v>
      </c>
      <c r="K31" s="36">
        <v>0</v>
      </c>
      <c r="L31" s="36">
        <v>2745</v>
      </c>
      <c r="M31" s="4">
        <v>0</v>
      </c>
      <c r="N31" s="4">
        <v>0</v>
      </c>
      <c r="O31" s="4">
        <v>0</v>
      </c>
      <c r="P31" s="40">
        <v>15080</v>
      </c>
      <c r="Q31" s="40">
        <v>238180</v>
      </c>
      <c r="R31" s="40">
        <v>262672</v>
      </c>
      <c r="S31" s="4">
        <v>0</v>
      </c>
      <c r="T31" s="36">
        <v>0</v>
      </c>
      <c r="U31" s="40">
        <v>191938</v>
      </c>
      <c r="V31" s="4">
        <v>0</v>
      </c>
      <c r="W31" s="4">
        <v>0</v>
      </c>
      <c r="X31" s="4">
        <v>0</v>
      </c>
      <c r="Y31" s="40">
        <v>93015</v>
      </c>
      <c r="Z31" s="4">
        <v>0</v>
      </c>
      <c r="AA31" s="4">
        <v>0</v>
      </c>
      <c r="AB31" s="4">
        <v>0</v>
      </c>
      <c r="AC31" s="36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0">
        <v>14982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0">
        <v>547956</v>
      </c>
      <c r="AU31" s="4">
        <v>0</v>
      </c>
      <c r="AV31" s="40">
        <v>253620</v>
      </c>
      <c r="AW31" s="4">
        <v>0</v>
      </c>
      <c r="AX31" s="40">
        <v>38942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0">
        <v>146534</v>
      </c>
      <c r="BE31" s="40">
        <v>117671</v>
      </c>
      <c r="BF31" s="4">
        <v>0</v>
      </c>
      <c r="BG31" s="40">
        <v>15298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0">
        <v>98545</v>
      </c>
      <c r="BR31" s="4">
        <v>0</v>
      </c>
      <c r="BS31" s="4">
        <v>0</v>
      </c>
      <c r="BT31" s="4">
        <v>0</v>
      </c>
      <c r="BU31" s="40">
        <v>64197</v>
      </c>
      <c r="BV31" s="40">
        <v>78860</v>
      </c>
      <c r="BW31" s="4">
        <v>0</v>
      </c>
      <c r="BX31" s="36">
        <v>0</v>
      </c>
      <c r="BZ31" s="36">
        <f t="shared" si="0"/>
        <v>2275106</v>
      </c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E31" s="36"/>
      <c r="EF31" s="36"/>
      <c r="EG31" s="36"/>
      <c r="EK31" s="36"/>
    </row>
    <row r="32" spans="1:141" x14ac:dyDescent="0.25">
      <c r="A32" s="39" t="s">
        <v>628</v>
      </c>
      <c r="B32" s="39" t="s">
        <v>629</v>
      </c>
      <c r="C32" s="40">
        <v>100280</v>
      </c>
      <c r="D32" s="40">
        <v>1126415</v>
      </c>
      <c r="E32" s="40">
        <v>129997</v>
      </c>
      <c r="F32" s="40">
        <v>256746</v>
      </c>
      <c r="G32" s="40">
        <v>79650</v>
      </c>
      <c r="H32" s="40">
        <v>71699</v>
      </c>
      <c r="I32" s="40">
        <v>36058</v>
      </c>
      <c r="J32" s="40">
        <v>399088</v>
      </c>
      <c r="K32" s="36">
        <v>21821</v>
      </c>
      <c r="L32" s="36">
        <v>4555</v>
      </c>
      <c r="M32" s="40">
        <v>1312404</v>
      </c>
      <c r="N32" s="40">
        <v>1578395</v>
      </c>
      <c r="O32" s="4">
        <v>0</v>
      </c>
      <c r="P32" s="40">
        <v>76598</v>
      </c>
      <c r="Q32" s="40">
        <v>239210</v>
      </c>
      <c r="R32" s="4">
        <v>0</v>
      </c>
      <c r="S32" s="40">
        <v>224102</v>
      </c>
      <c r="T32" s="36">
        <v>87928</v>
      </c>
      <c r="U32" s="40">
        <v>164722</v>
      </c>
      <c r="V32" s="40">
        <v>343714</v>
      </c>
      <c r="W32" s="4">
        <v>0</v>
      </c>
      <c r="X32" s="40">
        <v>72104</v>
      </c>
      <c r="Y32" s="40">
        <v>219116</v>
      </c>
      <c r="Z32" s="4">
        <v>0</v>
      </c>
      <c r="AA32" s="40">
        <v>49056</v>
      </c>
      <c r="AB32" s="40">
        <v>208788</v>
      </c>
      <c r="AC32" s="36">
        <v>1275802</v>
      </c>
      <c r="AD32" s="4">
        <v>0</v>
      </c>
      <c r="AE32" s="4">
        <v>0</v>
      </c>
      <c r="AF32" s="4">
        <v>0</v>
      </c>
      <c r="AG32" s="40">
        <v>259986</v>
      </c>
      <c r="AH32" s="40">
        <v>4862311</v>
      </c>
      <c r="AI32" s="40">
        <v>371093</v>
      </c>
      <c r="AJ32" s="40">
        <v>111868</v>
      </c>
      <c r="AK32" s="40">
        <v>8128</v>
      </c>
      <c r="AL32" s="40">
        <v>56223</v>
      </c>
      <c r="AM32" s="40">
        <v>3115680</v>
      </c>
      <c r="AN32" s="40">
        <v>156318</v>
      </c>
      <c r="AO32" s="40">
        <v>462348</v>
      </c>
      <c r="AP32" s="40">
        <v>364639</v>
      </c>
      <c r="AQ32" s="40">
        <v>152247</v>
      </c>
      <c r="AR32" s="40">
        <v>87116</v>
      </c>
      <c r="AS32" s="40">
        <v>119272</v>
      </c>
      <c r="AT32" s="40">
        <v>945943</v>
      </c>
      <c r="AU32" s="40">
        <v>754114</v>
      </c>
      <c r="AV32" s="40">
        <v>6129</v>
      </c>
      <c r="AW32" s="40">
        <v>291917</v>
      </c>
      <c r="AX32" s="40">
        <v>2089312</v>
      </c>
      <c r="AY32" s="40">
        <v>22808</v>
      </c>
      <c r="AZ32" s="40">
        <v>265752</v>
      </c>
      <c r="BA32" s="40">
        <v>329704</v>
      </c>
      <c r="BB32" s="40">
        <v>208563</v>
      </c>
      <c r="BC32" s="40">
        <v>1267525</v>
      </c>
      <c r="BD32" s="4">
        <v>0</v>
      </c>
      <c r="BE32" s="40">
        <v>415277</v>
      </c>
      <c r="BF32" s="40">
        <v>1690462</v>
      </c>
      <c r="BG32" s="40">
        <v>1380977</v>
      </c>
      <c r="BH32" s="40">
        <v>65977</v>
      </c>
      <c r="BI32" s="40">
        <v>131189</v>
      </c>
      <c r="BJ32" s="40">
        <v>475976</v>
      </c>
      <c r="BK32" s="4">
        <v>0</v>
      </c>
      <c r="BL32" s="40">
        <v>129967</v>
      </c>
      <c r="BM32" s="40">
        <v>904405</v>
      </c>
      <c r="BN32" s="40">
        <v>805367</v>
      </c>
      <c r="BO32" s="40">
        <v>881462</v>
      </c>
      <c r="BP32" s="40">
        <v>784220</v>
      </c>
      <c r="BQ32" s="4">
        <v>0</v>
      </c>
      <c r="BR32" s="40">
        <v>43616</v>
      </c>
      <c r="BS32" s="4">
        <v>0</v>
      </c>
      <c r="BT32" s="40">
        <v>842775</v>
      </c>
      <c r="BU32" s="40">
        <v>699575</v>
      </c>
      <c r="BV32" s="40">
        <v>951422</v>
      </c>
      <c r="BW32" s="4">
        <v>0</v>
      </c>
      <c r="BX32" s="36">
        <v>0</v>
      </c>
      <c r="BZ32" s="36">
        <f t="shared" si="0"/>
        <v>34589911</v>
      </c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E32" s="36"/>
      <c r="EF32" s="36"/>
      <c r="EG32" s="36"/>
      <c r="EK32" s="36"/>
    </row>
    <row r="33" spans="1:141" x14ac:dyDescent="0.25">
      <c r="A33" s="39" t="s">
        <v>630</v>
      </c>
      <c r="B33" s="39" t="s">
        <v>631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36">
        <v>0</v>
      </c>
      <c r="L33" s="36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36">
        <v>0</v>
      </c>
      <c r="U33" s="4">
        <v>0</v>
      </c>
      <c r="V33" s="4">
        <v>0</v>
      </c>
      <c r="W33" s="4">
        <v>258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36">
        <v>0</v>
      </c>
      <c r="AD33" s="4">
        <v>0</v>
      </c>
      <c r="AE33" s="40">
        <v>93363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0">
        <v>22040</v>
      </c>
      <c r="AL33" s="40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0">
        <v>7124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737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36">
        <v>0</v>
      </c>
      <c r="BZ33" s="36">
        <f t="shared" si="0"/>
        <v>123522</v>
      </c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E33" s="36"/>
      <c r="EF33" s="36"/>
      <c r="EG33" s="36"/>
      <c r="EK33" s="36"/>
    </row>
    <row r="34" spans="1:141" x14ac:dyDescent="0.25">
      <c r="A34" s="39" t="s">
        <v>632</v>
      </c>
      <c r="B34" s="39" t="s">
        <v>633</v>
      </c>
      <c r="C34" s="4">
        <v>0</v>
      </c>
      <c r="D34" s="40">
        <v>1289856</v>
      </c>
      <c r="E34" s="40">
        <v>295857</v>
      </c>
      <c r="F34" s="40">
        <v>1402476</v>
      </c>
      <c r="G34" s="4">
        <v>0</v>
      </c>
      <c r="H34" s="40">
        <v>124106</v>
      </c>
      <c r="I34" s="40">
        <v>520470</v>
      </c>
      <c r="J34" s="40">
        <v>413397</v>
      </c>
      <c r="K34" s="36">
        <v>135043</v>
      </c>
      <c r="L34" s="36">
        <v>53721</v>
      </c>
      <c r="M34" s="40">
        <v>7021829</v>
      </c>
      <c r="N34" s="40">
        <v>3240417</v>
      </c>
      <c r="O34" s="4">
        <v>0</v>
      </c>
      <c r="P34" s="40">
        <v>16981013</v>
      </c>
      <c r="Q34" s="40">
        <v>1034267</v>
      </c>
      <c r="R34" s="4">
        <v>0</v>
      </c>
      <c r="S34" s="40">
        <v>453123</v>
      </c>
      <c r="T34" s="36">
        <v>29576</v>
      </c>
      <c r="U34" s="40">
        <v>1657</v>
      </c>
      <c r="V34" s="40">
        <v>1581</v>
      </c>
      <c r="W34" s="40">
        <v>217585</v>
      </c>
      <c r="X34" s="4">
        <v>0</v>
      </c>
      <c r="Y34" s="40">
        <v>1535702</v>
      </c>
      <c r="Z34" s="4">
        <v>0</v>
      </c>
      <c r="AA34" s="40">
        <v>36684</v>
      </c>
      <c r="AB34" s="40">
        <v>914310</v>
      </c>
      <c r="AC34" s="36">
        <v>14626</v>
      </c>
      <c r="AD34" s="4">
        <v>0</v>
      </c>
      <c r="AE34" s="4">
        <v>0</v>
      </c>
      <c r="AF34" s="40">
        <v>1707</v>
      </c>
      <c r="AG34" s="40">
        <v>10994</v>
      </c>
      <c r="AH34" s="40">
        <v>9950090</v>
      </c>
      <c r="AI34" s="40">
        <v>1571</v>
      </c>
      <c r="AJ34" s="40">
        <v>12279</v>
      </c>
      <c r="AK34" s="4">
        <v>0</v>
      </c>
      <c r="AL34" s="40">
        <v>134229</v>
      </c>
      <c r="AM34" s="40">
        <v>7300305</v>
      </c>
      <c r="AN34" s="4">
        <v>0</v>
      </c>
      <c r="AO34" s="4">
        <v>0</v>
      </c>
      <c r="AP34" s="40">
        <v>1854200</v>
      </c>
      <c r="AQ34" s="40">
        <v>176188</v>
      </c>
      <c r="AR34" s="40">
        <v>263935</v>
      </c>
      <c r="AS34" s="4">
        <v>0</v>
      </c>
      <c r="AT34" s="40">
        <v>2403548</v>
      </c>
      <c r="AU34" s="40">
        <v>464767</v>
      </c>
      <c r="AV34" s="4">
        <v>0</v>
      </c>
      <c r="AW34" s="40">
        <v>1403318</v>
      </c>
      <c r="AX34" s="40">
        <v>2133058</v>
      </c>
      <c r="AY34" s="40">
        <v>4623</v>
      </c>
      <c r="AZ34" s="40">
        <v>2073</v>
      </c>
      <c r="BA34" s="4">
        <v>0</v>
      </c>
      <c r="BB34" s="40">
        <v>156490</v>
      </c>
      <c r="BC34" s="40">
        <v>93607</v>
      </c>
      <c r="BD34" s="4">
        <v>0</v>
      </c>
      <c r="BE34" s="40">
        <v>2143518</v>
      </c>
      <c r="BF34" s="40">
        <v>5160543</v>
      </c>
      <c r="BG34" s="40">
        <v>3721800</v>
      </c>
      <c r="BH34" s="4">
        <v>0</v>
      </c>
      <c r="BI34" s="40">
        <v>744654</v>
      </c>
      <c r="BJ34" s="40">
        <v>1677832</v>
      </c>
      <c r="BK34" s="4">
        <v>0</v>
      </c>
      <c r="BL34" s="40">
        <v>242117</v>
      </c>
      <c r="BM34" s="40">
        <v>989550</v>
      </c>
      <c r="BN34" s="40">
        <v>12038</v>
      </c>
      <c r="BO34" s="4">
        <v>0</v>
      </c>
      <c r="BP34" s="4">
        <v>275</v>
      </c>
      <c r="BQ34" s="40">
        <v>473041</v>
      </c>
      <c r="BR34" s="40">
        <v>10599</v>
      </c>
      <c r="BS34" s="40">
        <v>44753</v>
      </c>
      <c r="BT34" s="40">
        <v>2251282</v>
      </c>
      <c r="BU34" s="40">
        <v>2220967</v>
      </c>
      <c r="BV34" s="40">
        <v>129669</v>
      </c>
      <c r="BW34" s="40">
        <v>716795</v>
      </c>
      <c r="BX34" s="36">
        <v>125796</v>
      </c>
      <c r="BZ34" s="36">
        <f t="shared" si="0"/>
        <v>82749507</v>
      </c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C34" s="36"/>
      <c r="ED34" s="36"/>
      <c r="EE34" s="36"/>
    </row>
    <row r="35" spans="1:141" x14ac:dyDescent="0.25">
      <c r="A35" s="39" t="s">
        <v>634</v>
      </c>
      <c r="B35" s="39" t="s">
        <v>215</v>
      </c>
      <c r="K35" s="36">
        <v>0</v>
      </c>
      <c r="L35" s="36">
        <v>0</v>
      </c>
      <c r="T35" s="36">
        <v>0</v>
      </c>
      <c r="AC35" s="36">
        <v>0</v>
      </c>
      <c r="AL35" s="40">
        <v>0</v>
      </c>
      <c r="BX35" s="36">
        <v>0</v>
      </c>
      <c r="BZ35" s="36">
        <f t="shared" si="0"/>
        <v>0</v>
      </c>
    </row>
    <row r="36" spans="1:141" x14ac:dyDescent="0.25">
      <c r="A36" s="39" t="s">
        <v>635</v>
      </c>
      <c r="B36" s="39" t="s">
        <v>636</v>
      </c>
      <c r="C36" s="4">
        <v>0</v>
      </c>
      <c r="D36" s="40">
        <v>613223</v>
      </c>
      <c r="E36" s="4">
        <v>0</v>
      </c>
      <c r="F36" s="40">
        <v>264615</v>
      </c>
      <c r="G36" s="40">
        <v>161057</v>
      </c>
      <c r="H36" s="40">
        <v>94168</v>
      </c>
      <c r="I36" s="40">
        <v>110992</v>
      </c>
      <c r="J36" s="40">
        <v>689534</v>
      </c>
      <c r="K36" s="36">
        <v>79938</v>
      </c>
      <c r="L36" s="36">
        <v>68012</v>
      </c>
      <c r="M36" s="40">
        <v>3015474</v>
      </c>
      <c r="N36" s="40">
        <v>92838</v>
      </c>
      <c r="O36" s="40">
        <v>2704</v>
      </c>
      <c r="P36" s="40">
        <v>5255662</v>
      </c>
      <c r="Q36" s="40">
        <v>474117</v>
      </c>
      <c r="R36" s="40">
        <v>160814</v>
      </c>
      <c r="S36" s="40">
        <v>171663</v>
      </c>
      <c r="T36" s="36">
        <v>57275</v>
      </c>
      <c r="U36" s="40">
        <v>75824</v>
      </c>
      <c r="V36" s="4">
        <v>0</v>
      </c>
      <c r="W36" s="40">
        <v>72815</v>
      </c>
      <c r="X36" s="40">
        <v>119325</v>
      </c>
      <c r="Y36" s="40">
        <v>114385</v>
      </c>
      <c r="Z36" s="4">
        <v>0</v>
      </c>
      <c r="AA36" s="40">
        <v>207954</v>
      </c>
      <c r="AB36" s="40">
        <v>232012</v>
      </c>
      <c r="AC36" s="36">
        <v>1037671</v>
      </c>
      <c r="AD36" s="40">
        <v>38845</v>
      </c>
      <c r="AE36" s="40">
        <v>83665</v>
      </c>
      <c r="AF36" s="40">
        <v>24613</v>
      </c>
      <c r="AG36" s="40">
        <v>3006553</v>
      </c>
      <c r="AH36" s="40">
        <v>8036027</v>
      </c>
      <c r="AI36" s="40">
        <v>604577</v>
      </c>
      <c r="AJ36" s="40">
        <v>68534</v>
      </c>
      <c r="AK36" s="40">
        <v>126964</v>
      </c>
      <c r="AL36" s="40">
        <v>13608</v>
      </c>
      <c r="AM36" s="40">
        <v>10572081</v>
      </c>
      <c r="AN36" s="4">
        <v>0</v>
      </c>
      <c r="AO36" s="40">
        <v>839260</v>
      </c>
      <c r="AP36" s="40">
        <v>812115</v>
      </c>
      <c r="AQ36" s="40">
        <v>27880</v>
      </c>
      <c r="AR36" s="40">
        <v>118535</v>
      </c>
      <c r="AS36" s="40">
        <v>83860</v>
      </c>
      <c r="AT36" s="40">
        <v>2128599</v>
      </c>
      <c r="AU36" s="40">
        <v>867532</v>
      </c>
      <c r="AV36" s="4">
        <v>986</v>
      </c>
      <c r="AW36" s="40">
        <v>17252</v>
      </c>
      <c r="AX36" s="40">
        <v>1984054</v>
      </c>
      <c r="AY36" s="40">
        <v>17466</v>
      </c>
      <c r="AZ36" s="40">
        <v>108263</v>
      </c>
      <c r="BA36" s="40">
        <v>245974</v>
      </c>
      <c r="BB36" s="40">
        <v>140427</v>
      </c>
      <c r="BC36" s="40">
        <v>1090529</v>
      </c>
      <c r="BD36" s="40">
        <v>539554</v>
      </c>
      <c r="BE36" s="40">
        <v>999964</v>
      </c>
      <c r="BF36" s="40">
        <v>7257944</v>
      </c>
      <c r="BG36" s="40">
        <v>1273135</v>
      </c>
      <c r="BH36" s="4">
        <v>80</v>
      </c>
      <c r="BI36" s="40">
        <v>469056</v>
      </c>
      <c r="BJ36" s="40">
        <v>498801</v>
      </c>
      <c r="BK36" s="40">
        <v>95642</v>
      </c>
      <c r="BL36" s="40">
        <v>99812</v>
      </c>
      <c r="BM36" s="40">
        <v>459513</v>
      </c>
      <c r="BN36" s="40">
        <v>1367356</v>
      </c>
      <c r="BO36" s="40">
        <v>622300</v>
      </c>
      <c r="BP36" s="40">
        <v>474685</v>
      </c>
      <c r="BQ36" s="40">
        <v>117800</v>
      </c>
      <c r="BR36" s="40">
        <v>1708</v>
      </c>
      <c r="BS36" s="40">
        <v>330678</v>
      </c>
      <c r="BT36" s="40">
        <v>47721</v>
      </c>
      <c r="BU36" s="40">
        <v>774064</v>
      </c>
      <c r="BV36" s="40">
        <v>871382</v>
      </c>
      <c r="BW36" s="40">
        <v>49323</v>
      </c>
      <c r="BX36" s="36">
        <v>481654</v>
      </c>
      <c r="BZ36" s="36">
        <f t="shared" si="0"/>
        <v>61062443</v>
      </c>
    </row>
    <row r="37" spans="1:141" x14ac:dyDescent="0.25">
      <c r="A37" s="39" t="s">
        <v>637</v>
      </c>
      <c r="B37" s="39" t="s">
        <v>638</v>
      </c>
      <c r="C37" s="4">
        <v>0</v>
      </c>
      <c r="D37" s="4">
        <v>0</v>
      </c>
      <c r="E37" s="4">
        <v>0</v>
      </c>
      <c r="F37" s="40">
        <v>1385</v>
      </c>
      <c r="G37" s="4">
        <v>0</v>
      </c>
      <c r="H37" s="4">
        <v>0</v>
      </c>
      <c r="I37" s="4">
        <v>0</v>
      </c>
      <c r="J37" s="4">
        <v>0</v>
      </c>
      <c r="K37" s="36">
        <v>0</v>
      </c>
      <c r="L37" s="36">
        <v>0</v>
      </c>
      <c r="M37" s="4">
        <v>0</v>
      </c>
      <c r="N37" s="4">
        <v>0</v>
      </c>
      <c r="O37" s="4">
        <v>0</v>
      </c>
      <c r="P37" s="4">
        <v>0</v>
      </c>
      <c r="Q37" s="40">
        <v>15445</v>
      </c>
      <c r="R37" s="4">
        <v>0</v>
      </c>
      <c r="S37" s="4">
        <v>0</v>
      </c>
      <c r="T37" s="36">
        <v>0</v>
      </c>
      <c r="U37" s="4">
        <v>0</v>
      </c>
      <c r="V37" s="40">
        <v>4224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36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0">
        <v>106475</v>
      </c>
      <c r="AL37" s="40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0">
        <v>2841</v>
      </c>
      <c r="BC37" s="4">
        <v>0</v>
      </c>
      <c r="BD37" s="4">
        <v>0</v>
      </c>
      <c r="BE37" s="4">
        <v>0</v>
      </c>
      <c r="BF37" s="40">
        <v>4141980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0">
        <v>2678</v>
      </c>
      <c r="BN37" s="4">
        <v>0</v>
      </c>
      <c r="BO37" s="40">
        <v>91931</v>
      </c>
      <c r="BP37" s="4">
        <v>0</v>
      </c>
      <c r="BQ37" s="4">
        <v>720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36">
        <v>0</v>
      </c>
      <c r="BZ37" s="36">
        <f t="shared" si="0"/>
        <v>4367679</v>
      </c>
    </row>
    <row r="38" spans="1:141" x14ac:dyDescent="0.25">
      <c r="A38" s="39" t="s">
        <v>639</v>
      </c>
      <c r="B38" s="39" t="s">
        <v>640</v>
      </c>
      <c r="C38" s="4">
        <v>0</v>
      </c>
      <c r="D38" s="4">
        <v>0</v>
      </c>
      <c r="E38" s="4">
        <v>0</v>
      </c>
      <c r="F38" s="40">
        <v>4352</v>
      </c>
      <c r="G38" s="4">
        <v>0</v>
      </c>
      <c r="H38" s="4">
        <v>0</v>
      </c>
      <c r="I38" s="4">
        <v>0</v>
      </c>
      <c r="J38" s="4">
        <v>0</v>
      </c>
      <c r="K38" s="36">
        <v>0</v>
      </c>
      <c r="L38" s="36">
        <v>0</v>
      </c>
      <c r="M38" s="4">
        <v>0</v>
      </c>
      <c r="N38" s="40">
        <v>18225</v>
      </c>
      <c r="O38" s="4">
        <v>0</v>
      </c>
      <c r="P38" s="40">
        <v>72086</v>
      </c>
      <c r="Q38" s="4">
        <v>0</v>
      </c>
      <c r="R38" s="4">
        <v>0</v>
      </c>
      <c r="S38" s="4">
        <v>200</v>
      </c>
      <c r="T38" s="36">
        <v>0</v>
      </c>
      <c r="U38" s="4">
        <v>0</v>
      </c>
      <c r="V38" s="4">
        <v>0</v>
      </c>
      <c r="W38" s="4">
        <v>0</v>
      </c>
      <c r="X38" s="40">
        <v>6911</v>
      </c>
      <c r="Y38" s="40">
        <v>9768</v>
      </c>
      <c r="Z38" s="4">
        <v>0</v>
      </c>
      <c r="AA38" s="4">
        <v>0</v>
      </c>
      <c r="AB38" s="4">
        <v>0</v>
      </c>
      <c r="AC38" s="36">
        <v>7160</v>
      </c>
      <c r="AD38" s="4">
        <v>0</v>
      </c>
      <c r="AE38" s="40">
        <v>1120</v>
      </c>
      <c r="AF38" s="4">
        <v>0</v>
      </c>
      <c r="AG38" s="40">
        <v>430171</v>
      </c>
      <c r="AH38" s="40">
        <v>53491</v>
      </c>
      <c r="AI38" s="4">
        <v>0</v>
      </c>
      <c r="AJ38" s="4">
        <v>0</v>
      </c>
      <c r="AK38" s="4">
        <v>0</v>
      </c>
      <c r="AL38" s="40">
        <v>0</v>
      </c>
      <c r="AM38" s="40">
        <v>497185</v>
      </c>
      <c r="AN38" s="4">
        <v>0</v>
      </c>
      <c r="AO38" s="4">
        <v>0</v>
      </c>
      <c r="AP38" s="40">
        <v>1675</v>
      </c>
      <c r="AQ38" s="4">
        <v>0</v>
      </c>
      <c r="AR38" s="4">
        <v>0</v>
      </c>
      <c r="AS38" s="4">
        <v>0</v>
      </c>
      <c r="AT38" s="40">
        <v>7263</v>
      </c>
      <c r="AU38" s="4">
        <v>0</v>
      </c>
      <c r="AV38" s="4">
        <v>0</v>
      </c>
      <c r="AW38" s="4">
        <v>0</v>
      </c>
      <c r="AX38" s="40">
        <v>463759</v>
      </c>
      <c r="AY38" s="4">
        <v>0</v>
      </c>
      <c r="AZ38" s="4">
        <v>718</v>
      </c>
      <c r="BA38" s="4">
        <v>0</v>
      </c>
      <c r="BB38" s="4">
        <v>0</v>
      </c>
      <c r="BC38" s="40">
        <v>6951</v>
      </c>
      <c r="BD38" s="40">
        <v>4700</v>
      </c>
      <c r="BE38" s="40">
        <v>37168</v>
      </c>
      <c r="BF38" s="40">
        <v>1471939</v>
      </c>
      <c r="BG38" s="40">
        <v>9252</v>
      </c>
      <c r="BH38" s="4">
        <v>0</v>
      </c>
      <c r="BI38" s="40">
        <v>371061</v>
      </c>
      <c r="BJ38" s="40">
        <v>7624</v>
      </c>
      <c r="BK38" s="4">
        <v>0</v>
      </c>
      <c r="BL38" s="4">
        <v>0</v>
      </c>
      <c r="BM38" s="40">
        <v>1756</v>
      </c>
      <c r="BN38" s="40">
        <v>691571</v>
      </c>
      <c r="BO38" s="40">
        <v>16270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0">
        <v>89603</v>
      </c>
      <c r="BW38" s="4">
        <v>0</v>
      </c>
      <c r="BX38" s="36">
        <v>0</v>
      </c>
      <c r="BZ38" s="36">
        <f t="shared" ref="BZ38:BZ66" si="19">SUM(C38:BY38)</f>
        <v>4281979</v>
      </c>
    </row>
    <row r="39" spans="1:141" x14ac:dyDescent="0.25">
      <c r="A39" s="39" t="s">
        <v>641</v>
      </c>
      <c r="B39" s="39" t="s">
        <v>642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36">
        <v>0</v>
      </c>
      <c r="L39" s="36">
        <v>0</v>
      </c>
      <c r="M39" s="40">
        <v>126620</v>
      </c>
      <c r="N39" s="4">
        <v>0</v>
      </c>
      <c r="O39" s="4">
        <v>0</v>
      </c>
      <c r="P39" s="4">
        <v>0</v>
      </c>
      <c r="Q39" s="40">
        <v>88780</v>
      </c>
      <c r="R39" s="4">
        <v>0</v>
      </c>
      <c r="S39" s="4">
        <v>0</v>
      </c>
      <c r="T39" s="36">
        <v>0</v>
      </c>
      <c r="U39" s="4">
        <v>0</v>
      </c>
      <c r="V39" s="4">
        <v>0</v>
      </c>
      <c r="W39" s="4">
        <v>0</v>
      </c>
      <c r="X39" s="4">
        <v>0</v>
      </c>
      <c r="Y39" s="40">
        <v>16065</v>
      </c>
      <c r="Z39" s="4">
        <v>0</v>
      </c>
      <c r="AA39" s="4">
        <v>0</v>
      </c>
      <c r="AB39" s="4">
        <v>0</v>
      </c>
      <c r="AC39" s="36">
        <v>2227562</v>
      </c>
      <c r="AD39" s="4">
        <v>0</v>
      </c>
      <c r="AE39" s="4">
        <v>0</v>
      </c>
      <c r="AF39" s="4">
        <v>0</v>
      </c>
      <c r="AG39" s="4">
        <v>0</v>
      </c>
      <c r="AH39" s="40">
        <v>547899</v>
      </c>
      <c r="AI39" s="4">
        <v>0</v>
      </c>
      <c r="AJ39" s="4">
        <v>0</v>
      </c>
      <c r="AK39" s="4">
        <v>0</v>
      </c>
      <c r="AL39" s="40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0">
        <v>454340</v>
      </c>
      <c r="AU39" s="4">
        <v>0</v>
      </c>
      <c r="AV39" s="4">
        <v>0</v>
      </c>
      <c r="AW39" s="4">
        <v>0</v>
      </c>
      <c r="AX39" s="40">
        <v>84196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0">
        <v>43391</v>
      </c>
      <c r="BH39" s="40">
        <v>14657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0">
        <v>32474</v>
      </c>
      <c r="BQ39" s="4">
        <v>275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36">
        <v>0</v>
      </c>
      <c r="BZ39" s="36">
        <f t="shared" si="19"/>
        <v>3636259</v>
      </c>
    </row>
    <row r="40" spans="1:141" x14ac:dyDescent="0.25">
      <c r="A40" s="39" t="s">
        <v>643</v>
      </c>
      <c r="B40" s="39" t="s">
        <v>295</v>
      </c>
      <c r="C40" s="40">
        <v>14170</v>
      </c>
      <c r="D40" s="40">
        <v>587283</v>
      </c>
      <c r="E40" s="4">
        <v>0</v>
      </c>
      <c r="F40" s="40">
        <v>74981</v>
      </c>
      <c r="G40" s="40">
        <v>4910</v>
      </c>
      <c r="H40" s="40">
        <v>6307</v>
      </c>
      <c r="I40" s="40">
        <v>6513</v>
      </c>
      <c r="J40" s="40">
        <v>50027</v>
      </c>
      <c r="K40" s="36">
        <v>1796</v>
      </c>
      <c r="L40" s="36">
        <v>6260</v>
      </c>
      <c r="M40" s="40">
        <v>50179</v>
      </c>
      <c r="N40" s="40">
        <v>22570</v>
      </c>
      <c r="O40" s="40">
        <v>4033</v>
      </c>
      <c r="P40" s="40">
        <v>165888</v>
      </c>
      <c r="Q40" s="40">
        <v>135521</v>
      </c>
      <c r="R40" s="40">
        <v>7280</v>
      </c>
      <c r="S40" s="40">
        <v>15758</v>
      </c>
      <c r="T40" s="36">
        <v>32549</v>
      </c>
      <c r="U40" s="40">
        <v>3563</v>
      </c>
      <c r="V40" s="40">
        <v>176355</v>
      </c>
      <c r="W40" s="4">
        <v>0</v>
      </c>
      <c r="X40" s="40">
        <v>14421</v>
      </c>
      <c r="Y40" s="40">
        <v>209358</v>
      </c>
      <c r="Z40" s="4">
        <v>0</v>
      </c>
      <c r="AA40" s="40">
        <v>6022</v>
      </c>
      <c r="AB40" s="40">
        <v>15963</v>
      </c>
      <c r="AC40" s="36">
        <v>253973</v>
      </c>
      <c r="AD40" s="4">
        <v>742</v>
      </c>
      <c r="AE40" s="40">
        <v>12998</v>
      </c>
      <c r="AF40" s="40">
        <v>1865</v>
      </c>
      <c r="AG40" s="40">
        <v>81431</v>
      </c>
      <c r="AH40" s="40">
        <v>1965273</v>
      </c>
      <c r="AI40" s="40">
        <v>46600</v>
      </c>
      <c r="AJ40" s="40">
        <v>3994</v>
      </c>
      <c r="AK40" s="40">
        <v>20088</v>
      </c>
      <c r="AL40" s="40">
        <v>1420</v>
      </c>
      <c r="AM40" s="40">
        <v>677146</v>
      </c>
      <c r="AN40" s="4">
        <v>0</v>
      </c>
      <c r="AO40" s="40">
        <v>103077</v>
      </c>
      <c r="AP40" s="40">
        <v>132226</v>
      </c>
      <c r="AQ40" s="40">
        <v>47468</v>
      </c>
      <c r="AR40" s="4">
        <v>100</v>
      </c>
      <c r="AS40" s="4">
        <v>0</v>
      </c>
      <c r="AT40" s="40">
        <v>550537</v>
      </c>
      <c r="AU40" s="40">
        <v>779259</v>
      </c>
      <c r="AV40" s="40">
        <v>1293</v>
      </c>
      <c r="AW40" s="40">
        <v>20766</v>
      </c>
      <c r="AX40" s="40">
        <v>132567</v>
      </c>
      <c r="AY40" s="4">
        <v>470</v>
      </c>
      <c r="AZ40" s="40">
        <v>14190</v>
      </c>
      <c r="BA40" s="4">
        <v>978</v>
      </c>
      <c r="BB40" s="40">
        <v>51537</v>
      </c>
      <c r="BC40" s="40">
        <v>99356</v>
      </c>
      <c r="BD40" s="40">
        <v>1349</v>
      </c>
      <c r="BE40" s="40">
        <v>228678</v>
      </c>
      <c r="BF40" s="40">
        <v>257145</v>
      </c>
      <c r="BG40" s="40">
        <v>218837</v>
      </c>
      <c r="BH40" s="40">
        <v>4781</v>
      </c>
      <c r="BI40" s="40">
        <v>11037</v>
      </c>
      <c r="BJ40" s="40">
        <v>30375</v>
      </c>
      <c r="BK40" s="40">
        <v>19791</v>
      </c>
      <c r="BL40" s="40">
        <v>5015</v>
      </c>
      <c r="BM40" s="40">
        <v>152479</v>
      </c>
      <c r="BN40" s="40">
        <v>33047</v>
      </c>
      <c r="BO40" s="40">
        <v>40842</v>
      </c>
      <c r="BP40" s="40">
        <v>27744</v>
      </c>
      <c r="BQ40" s="40">
        <v>49895</v>
      </c>
      <c r="BR40" s="40">
        <v>25768</v>
      </c>
      <c r="BS40" s="40">
        <v>16553</v>
      </c>
      <c r="BT40" s="40">
        <v>20120</v>
      </c>
      <c r="BU40" s="40">
        <v>104609</v>
      </c>
      <c r="BV40" s="40">
        <v>61846</v>
      </c>
      <c r="BW40" s="40">
        <v>12470</v>
      </c>
      <c r="BX40" s="36">
        <v>1119</v>
      </c>
      <c r="BZ40" s="36">
        <f t="shared" si="19"/>
        <v>7934561</v>
      </c>
    </row>
    <row r="41" spans="1:141" x14ac:dyDescent="0.25">
      <c r="A41" s="39" t="s">
        <v>644</v>
      </c>
      <c r="B41" s="39" t="s">
        <v>645</v>
      </c>
      <c r="C41" s="40">
        <v>613658</v>
      </c>
      <c r="D41" s="40">
        <v>3751348</v>
      </c>
      <c r="E41" s="40">
        <v>397266</v>
      </c>
      <c r="F41" s="4">
        <v>0</v>
      </c>
      <c r="G41" s="40">
        <v>328505</v>
      </c>
      <c r="H41" s="40">
        <v>656456</v>
      </c>
      <c r="I41" s="4">
        <v>0</v>
      </c>
      <c r="J41" s="40">
        <v>1763252</v>
      </c>
      <c r="K41" s="36">
        <v>305245</v>
      </c>
      <c r="L41" s="36">
        <v>394823</v>
      </c>
      <c r="M41" s="4">
        <v>0</v>
      </c>
      <c r="N41" s="40">
        <v>4944435</v>
      </c>
      <c r="O41" s="40">
        <v>612037</v>
      </c>
      <c r="P41" s="4">
        <v>0</v>
      </c>
      <c r="Q41" s="40">
        <v>1988762</v>
      </c>
      <c r="R41" s="40">
        <v>1363917</v>
      </c>
      <c r="S41" s="40">
        <v>954914</v>
      </c>
      <c r="T41" s="36">
        <v>1156049</v>
      </c>
      <c r="U41" s="40">
        <v>798035</v>
      </c>
      <c r="V41" s="40">
        <v>1683548</v>
      </c>
      <c r="W41" s="40">
        <v>196641</v>
      </c>
      <c r="X41" s="40">
        <v>807491</v>
      </c>
      <c r="Y41" s="4">
        <v>0</v>
      </c>
      <c r="Z41" s="40">
        <v>703841</v>
      </c>
      <c r="AA41" s="40">
        <v>727393</v>
      </c>
      <c r="AB41" s="40">
        <v>573631</v>
      </c>
      <c r="AC41" s="36">
        <v>1933914</v>
      </c>
      <c r="AD41" s="40">
        <v>149278</v>
      </c>
      <c r="AE41" s="40">
        <v>886738</v>
      </c>
      <c r="AF41" s="40">
        <v>77041</v>
      </c>
      <c r="AG41" s="40">
        <v>1771697</v>
      </c>
      <c r="AH41" s="4">
        <v>0</v>
      </c>
      <c r="AI41" s="40">
        <v>1542630</v>
      </c>
      <c r="AJ41" s="40">
        <v>207731</v>
      </c>
      <c r="AK41" s="40">
        <v>330748</v>
      </c>
      <c r="AL41" s="40">
        <v>1038481</v>
      </c>
      <c r="AM41" s="36">
        <v>0</v>
      </c>
      <c r="AN41" s="40">
        <v>645305</v>
      </c>
      <c r="AO41" s="40">
        <v>1847587</v>
      </c>
      <c r="AP41" s="40">
        <v>317529</v>
      </c>
      <c r="AQ41" s="40">
        <v>699551</v>
      </c>
      <c r="AR41" s="40">
        <v>477407</v>
      </c>
      <c r="AS41" s="40">
        <v>439033</v>
      </c>
      <c r="AT41" s="4">
        <v>0</v>
      </c>
      <c r="AU41" s="40">
        <v>1100611</v>
      </c>
      <c r="AV41" s="40">
        <v>608726</v>
      </c>
      <c r="AW41" s="40">
        <v>863509</v>
      </c>
      <c r="AX41" s="4">
        <v>0</v>
      </c>
      <c r="AY41" s="40">
        <v>86949</v>
      </c>
      <c r="AZ41" s="40">
        <v>1355169</v>
      </c>
      <c r="BA41" s="40">
        <v>1044893</v>
      </c>
      <c r="BB41" s="40">
        <v>900363</v>
      </c>
      <c r="BC41" s="40">
        <v>2345902</v>
      </c>
      <c r="BD41" s="40">
        <v>3158070</v>
      </c>
      <c r="BE41" s="4">
        <v>0</v>
      </c>
      <c r="BF41" s="40">
        <v>2273372</v>
      </c>
      <c r="BG41" s="4">
        <v>0</v>
      </c>
      <c r="BH41" s="40">
        <v>465191</v>
      </c>
      <c r="BI41" s="4">
        <v>0</v>
      </c>
      <c r="BJ41" s="4">
        <v>0</v>
      </c>
      <c r="BK41" s="40">
        <v>671291</v>
      </c>
      <c r="BL41" s="40">
        <v>659555</v>
      </c>
      <c r="BM41" s="4">
        <v>0</v>
      </c>
      <c r="BN41" s="40">
        <v>2333072</v>
      </c>
      <c r="BO41" s="40">
        <v>1477714</v>
      </c>
      <c r="BP41" s="40">
        <v>3073122</v>
      </c>
      <c r="BQ41" s="4">
        <v>0</v>
      </c>
      <c r="BR41" s="40">
        <v>602968</v>
      </c>
      <c r="BS41" s="40">
        <v>1158181</v>
      </c>
      <c r="BT41" s="4">
        <v>0</v>
      </c>
      <c r="BU41" s="4">
        <v>0</v>
      </c>
      <c r="BV41" s="40">
        <v>142800</v>
      </c>
      <c r="BW41" s="40">
        <v>40419</v>
      </c>
      <c r="BX41" s="36">
        <v>203032</v>
      </c>
      <c r="BZ41" s="36">
        <f t="shared" si="19"/>
        <v>61650826</v>
      </c>
    </row>
    <row r="42" spans="1:141" x14ac:dyDescent="0.25">
      <c r="A42" s="39" t="s">
        <v>646</v>
      </c>
      <c r="B42" s="39" t="s">
        <v>647</v>
      </c>
      <c r="C42" s="4">
        <v>0</v>
      </c>
      <c r="D42" s="4">
        <v>0</v>
      </c>
      <c r="E42" s="4">
        <v>0</v>
      </c>
      <c r="F42" s="4">
        <v>0</v>
      </c>
      <c r="G42" s="40">
        <v>6953</v>
      </c>
      <c r="H42" s="4">
        <v>0</v>
      </c>
      <c r="I42" s="4">
        <v>0</v>
      </c>
      <c r="J42" s="4">
        <v>0</v>
      </c>
      <c r="K42" s="36">
        <v>2164</v>
      </c>
      <c r="L42" s="36">
        <v>74904</v>
      </c>
      <c r="M42" s="40">
        <v>3775</v>
      </c>
      <c r="N42" s="40">
        <v>42912</v>
      </c>
      <c r="O42" s="4">
        <v>0</v>
      </c>
      <c r="P42" s="40">
        <v>229850</v>
      </c>
      <c r="Q42" s="4">
        <v>0</v>
      </c>
      <c r="R42" s="4">
        <v>101</v>
      </c>
      <c r="S42" s="4">
        <v>0</v>
      </c>
      <c r="T42" s="36">
        <v>9720</v>
      </c>
      <c r="U42" s="4">
        <v>0</v>
      </c>
      <c r="V42" s="4">
        <v>179</v>
      </c>
      <c r="W42" s="4">
        <v>0</v>
      </c>
      <c r="X42" s="40">
        <v>12125</v>
      </c>
      <c r="Y42" s="4">
        <v>0</v>
      </c>
      <c r="Z42" s="4">
        <v>0</v>
      </c>
      <c r="AA42" s="40">
        <v>47880</v>
      </c>
      <c r="AB42" s="4">
        <v>499</v>
      </c>
      <c r="AC42" s="36">
        <v>4416</v>
      </c>
      <c r="AD42" s="4">
        <v>0</v>
      </c>
      <c r="AE42" s="4">
        <v>212</v>
      </c>
      <c r="AF42" s="40">
        <v>4922</v>
      </c>
      <c r="AG42" s="4">
        <v>0</v>
      </c>
      <c r="AH42" s="40">
        <v>444821</v>
      </c>
      <c r="AI42" s="4">
        <v>0</v>
      </c>
      <c r="AJ42" s="4">
        <v>0</v>
      </c>
      <c r="AK42" s="4">
        <v>0</v>
      </c>
      <c r="AL42" s="40">
        <v>6037</v>
      </c>
      <c r="AM42" s="4">
        <v>0</v>
      </c>
      <c r="AN42" s="4">
        <v>0</v>
      </c>
      <c r="AO42" s="4">
        <v>0</v>
      </c>
      <c r="AP42" s="40">
        <v>21617</v>
      </c>
      <c r="AQ42" s="40">
        <v>10579</v>
      </c>
      <c r="AR42" s="40">
        <v>7746</v>
      </c>
      <c r="AS42" s="4">
        <v>0</v>
      </c>
      <c r="AT42" s="40">
        <v>42254</v>
      </c>
      <c r="AU42" s="4">
        <v>0</v>
      </c>
      <c r="AV42" s="4">
        <v>0</v>
      </c>
      <c r="AW42" s="4">
        <v>0</v>
      </c>
      <c r="AX42" s="40">
        <v>224600</v>
      </c>
      <c r="AY42" s="4">
        <v>0</v>
      </c>
      <c r="AZ42" s="40">
        <v>13007</v>
      </c>
      <c r="BA42" s="40">
        <v>23180</v>
      </c>
      <c r="BB42" s="4">
        <v>0</v>
      </c>
      <c r="BC42" s="40">
        <v>15995</v>
      </c>
      <c r="BD42" s="40">
        <v>104373</v>
      </c>
      <c r="BE42" s="40">
        <v>361551</v>
      </c>
      <c r="BF42" s="40">
        <v>63576</v>
      </c>
      <c r="BG42" s="40">
        <v>152008</v>
      </c>
      <c r="BH42" s="4">
        <v>0</v>
      </c>
      <c r="BI42" s="40">
        <v>78331</v>
      </c>
      <c r="BJ42" s="40">
        <v>15775</v>
      </c>
      <c r="BK42" s="4">
        <v>0</v>
      </c>
      <c r="BL42" s="40">
        <v>26890</v>
      </c>
      <c r="BM42" s="40">
        <v>8906</v>
      </c>
      <c r="BN42" s="40">
        <v>66435</v>
      </c>
      <c r="BO42" s="40">
        <v>66785</v>
      </c>
      <c r="BP42" s="40">
        <v>79546</v>
      </c>
      <c r="BQ42" s="4">
        <v>0</v>
      </c>
      <c r="BR42" s="40">
        <v>149177</v>
      </c>
      <c r="BS42" s="4">
        <v>0</v>
      </c>
      <c r="BT42" s="4">
        <v>0</v>
      </c>
      <c r="BU42" s="40">
        <v>54612</v>
      </c>
      <c r="BV42" s="40">
        <v>24000</v>
      </c>
      <c r="BW42" s="40">
        <v>1067187</v>
      </c>
      <c r="BX42" s="36">
        <v>2650</v>
      </c>
      <c r="BZ42" s="36">
        <f t="shared" si="19"/>
        <v>3572250</v>
      </c>
    </row>
    <row r="43" spans="1:141" x14ac:dyDescent="0.25">
      <c r="A43" s="39" t="s">
        <v>648</v>
      </c>
      <c r="B43" s="39" t="s">
        <v>649</v>
      </c>
      <c r="C43" s="40">
        <v>243825</v>
      </c>
      <c r="D43" s="40">
        <v>1161869</v>
      </c>
      <c r="E43" s="4">
        <v>0</v>
      </c>
      <c r="F43" s="4">
        <v>0</v>
      </c>
      <c r="G43" s="4">
        <v>0</v>
      </c>
      <c r="H43" s="40">
        <v>33507</v>
      </c>
      <c r="I43" s="40">
        <v>16721</v>
      </c>
      <c r="J43" s="40">
        <v>11767</v>
      </c>
      <c r="K43" s="36">
        <v>905629</v>
      </c>
      <c r="L43" s="36">
        <v>43986</v>
      </c>
      <c r="M43" s="40">
        <v>22462</v>
      </c>
      <c r="N43" s="40">
        <v>32000</v>
      </c>
      <c r="O43" s="40">
        <v>396857</v>
      </c>
      <c r="P43" s="40">
        <v>158104</v>
      </c>
      <c r="Q43" s="40">
        <v>54203</v>
      </c>
      <c r="R43" s="40">
        <v>91458</v>
      </c>
      <c r="S43" s="40">
        <v>112699</v>
      </c>
      <c r="T43" s="36">
        <v>198433</v>
      </c>
      <c r="U43" s="40">
        <v>596351</v>
      </c>
      <c r="V43" s="4">
        <v>582</v>
      </c>
      <c r="W43" s="40">
        <v>28446</v>
      </c>
      <c r="X43" s="40">
        <v>179112</v>
      </c>
      <c r="Y43" s="40">
        <v>79006</v>
      </c>
      <c r="Z43" s="40">
        <v>481344</v>
      </c>
      <c r="AA43" s="40">
        <v>54454</v>
      </c>
      <c r="AB43" s="40">
        <v>662899</v>
      </c>
      <c r="AC43" s="36">
        <v>1495804</v>
      </c>
      <c r="AD43" s="40">
        <v>2019</v>
      </c>
      <c r="AE43" s="40">
        <v>28703</v>
      </c>
      <c r="AF43" s="4">
        <v>0</v>
      </c>
      <c r="AG43" s="40">
        <v>34950</v>
      </c>
      <c r="AH43" s="40">
        <v>290114</v>
      </c>
      <c r="AI43" s="40">
        <v>84666</v>
      </c>
      <c r="AJ43" s="4">
        <v>0</v>
      </c>
      <c r="AK43" s="40">
        <v>1554</v>
      </c>
      <c r="AL43" s="40">
        <v>107237</v>
      </c>
      <c r="AM43" s="40">
        <v>17443338</v>
      </c>
      <c r="AN43" s="40">
        <v>6954</v>
      </c>
      <c r="AO43" s="40">
        <v>7252</v>
      </c>
      <c r="AP43" s="40">
        <v>26632</v>
      </c>
      <c r="AQ43" s="40">
        <v>553082</v>
      </c>
      <c r="AR43" s="40">
        <v>12425</v>
      </c>
      <c r="AS43" s="4">
        <v>0</v>
      </c>
      <c r="AT43" s="40">
        <v>7402560</v>
      </c>
      <c r="AU43" s="4">
        <v>0</v>
      </c>
      <c r="AV43" s="4">
        <v>0</v>
      </c>
      <c r="AW43" s="4">
        <v>0</v>
      </c>
      <c r="AX43" s="40">
        <v>3116195</v>
      </c>
      <c r="AY43" s="4">
        <v>0</v>
      </c>
      <c r="AZ43" s="40">
        <v>10180</v>
      </c>
      <c r="BA43" s="40">
        <v>17012</v>
      </c>
      <c r="BB43" s="40">
        <v>11277</v>
      </c>
      <c r="BC43" s="40">
        <v>54386</v>
      </c>
      <c r="BD43" s="40">
        <v>438232</v>
      </c>
      <c r="BE43" s="4">
        <v>0</v>
      </c>
      <c r="BF43" s="40">
        <v>126792</v>
      </c>
      <c r="BG43" s="40">
        <v>34213</v>
      </c>
      <c r="BH43" s="40">
        <v>16429</v>
      </c>
      <c r="BI43" s="40">
        <v>141140</v>
      </c>
      <c r="BJ43" s="4">
        <v>0</v>
      </c>
      <c r="BK43" s="40">
        <v>49709</v>
      </c>
      <c r="BL43" s="4">
        <v>0</v>
      </c>
      <c r="BM43" s="4">
        <v>0</v>
      </c>
      <c r="BN43" s="40">
        <v>226832</v>
      </c>
      <c r="BO43" s="40">
        <v>7571</v>
      </c>
      <c r="BP43" s="40">
        <v>274538</v>
      </c>
      <c r="BQ43" s="40">
        <v>13386</v>
      </c>
      <c r="BR43" s="40">
        <v>37330</v>
      </c>
      <c r="BS43" s="4">
        <v>0</v>
      </c>
      <c r="BT43" s="40">
        <v>221006</v>
      </c>
      <c r="BU43" s="40">
        <v>1049474</v>
      </c>
      <c r="BV43" s="40">
        <v>264752</v>
      </c>
      <c r="BW43" s="40">
        <v>166452</v>
      </c>
      <c r="BX43" s="36">
        <v>4233416</v>
      </c>
      <c r="BZ43" s="36">
        <f t="shared" si="19"/>
        <v>43573326</v>
      </c>
    </row>
    <row r="44" spans="1:141" x14ac:dyDescent="0.25">
      <c r="A44" s="39" t="s">
        <v>650</v>
      </c>
      <c r="B44" s="39" t="s">
        <v>651</v>
      </c>
      <c r="C44" s="4">
        <v>0</v>
      </c>
      <c r="D44" s="40">
        <v>5648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36">
        <v>0</v>
      </c>
      <c r="L44" s="36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36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36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0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0">
        <v>-86506</v>
      </c>
      <c r="BX44" s="36">
        <v>0</v>
      </c>
      <c r="BZ44" s="36">
        <f t="shared" si="19"/>
        <v>-80858</v>
      </c>
    </row>
    <row r="45" spans="1:141" x14ac:dyDescent="0.25">
      <c r="A45" s="39" t="s">
        <v>652</v>
      </c>
      <c r="B45" s="39" t="s">
        <v>653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36">
        <v>0</v>
      </c>
      <c r="L45" s="36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36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36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0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36">
        <v>0</v>
      </c>
      <c r="BZ45" s="36">
        <f t="shared" si="19"/>
        <v>0</v>
      </c>
    </row>
    <row r="46" spans="1:141" x14ac:dyDescent="0.25">
      <c r="A46" s="39" t="s">
        <v>654</v>
      </c>
      <c r="B46" s="39" t="s">
        <v>655</v>
      </c>
      <c r="K46" s="36">
        <v>0</v>
      </c>
      <c r="L46" s="36">
        <v>0</v>
      </c>
      <c r="T46" s="36">
        <v>0</v>
      </c>
      <c r="AC46" s="36">
        <v>0</v>
      </c>
      <c r="AL46" s="40">
        <v>0</v>
      </c>
      <c r="BX46" s="36">
        <v>0</v>
      </c>
      <c r="BZ46" s="36">
        <f t="shared" si="19"/>
        <v>0</v>
      </c>
    </row>
    <row r="47" spans="1:141" x14ac:dyDescent="0.25">
      <c r="A47" s="39" t="s">
        <v>656</v>
      </c>
      <c r="B47" s="39" t="s">
        <v>315</v>
      </c>
      <c r="C47" s="40">
        <v>1175</v>
      </c>
      <c r="D47" s="40">
        <v>2927194</v>
      </c>
      <c r="E47" s="40">
        <v>25138</v>
      </c>
      <c r="F47" s="40">
        <v>258463</v>
      </c>
      <c r="G47" s="40">
        <v>132439</v>
      </c>
      <c r="H47" s="40">
        <v>309075</v>
      </c>
      <c r="I47" s="40">
        <v>144109</v>
      </c>
      <c r="J47" s="40">
        <v>261551</v>
      </c>
      <c r="K47" s="36">
        <v>40005</v>
      </c>
      <c r="L47" s="36">
        <v>0</v>
      </c>
      <c r="M47" s="40">
        <v>830689</v>
      </c>
      <c r="N47" s="40">
        <v>1088262</v>
      </c>
      <c r="O47" s="40">
        <v>219473</v>
      </c>
      <c r="P47" s="40">
        <v>2674078</v>
      </c>
      <c r="Q47" s="40">
        <v>650752</v>
      </c>
      <c r="R47" s="40">
        <v>108804</v>
      </c>
      <c r="S47" s="40">
        <v>327063</v>
      </c>
      <c r="T47" s="36">
        <v>209583</v>
      </c>
      <c r="U47" s="40">
        <v>349176</v>
      </c>
      <c r="V47" s="40">
        <v>828147</v>
      </c>
      <c r="W47" s="40">
        <v>63027</v>
      </c>
      <c r="X47" s="40">
        <v>111889</v>
      </c>
      <c r="Y47" s="40">
        <v>1462269</v>
      </c>
      <c r="Z47" s="40">
        <v>53893</v>
      </c>
      <c r="AA47" s="4">
        <v>0</v>
      </c>
      <c r="AB47" s="40">
        <v>109474</v>
      </c>
      <c r="AC47" s="36">
        <v>2796221</v>
      </c>
      <c r="AD47" s="4">
        <v>0</v>
      </c>
      <c r="AE47" s="40">
        <v>198123</v>
      </c>
      <c r="AF47" s="40">
        <v>56559</v>
      </c>
      <c r="AG47" s="40">
        <v>1291686</v>
      </c>
      <c r="AH47" s="40">
        <v>5070225</v>
      </c>
      <c r="AI47" s="40">
        <v>951810</v>
      </c>
      <c r="AJ47" s="40">
        <v>147982</v>
      </c>
      <c r="AK47" s="40">
        <v>51483</v>
      </c>
      <c r="AL47" s="40">
        <v>66668</v>
      </c>
      <c r="AM47" s="40">
        <v>2128854</v>
      </c>
      <c r="AN47" s="4">
        <v>0</v>
      </c>
      <c r="AO47" s="40">
        <v>632453</v>
      </c>
      <c r="AP47" s="40">
        <v>1045509</v>
      </c>
      <c r="AQ47" s="40">
        <v>119679</v>
      </c>
      <c r="AR47" s="40">
        <v>516280</v>
      </c>
      <c r="AS47" s="40">
        <v>21286</v>
      </c>
      <c r="AT47" s="40">
        <v>2448664</v>
      </c>
      <c r="AU47" s="40">
        <v>289229</v>
      </c>
      <c r="AV47" s="40">
        <v>286192</v>
      </c>
      <c r="AW47" s="40">
        <v>113243</v>
      </c>
      <c r="AX47" s="40">
        <v>1185534</v>
      </c>
      <c r="AY47" s="40">
        <v>27904</v>
      </c>
      <c r="AZ47" s="40">
        <v>259052</v>
      </c>
      <c r="BA47" s="4">
        <v>382</v>
      </c>
      <c r="BB47" s="40">
        <v>128426</v>
      </c>
      <c r="BC47" s="40">
        <v>1651758</v>
      </c>
      <c r="BD47" s="40">
        <v>522815</v>
      </c>
      <c r="BE47" s="40">
        <v>317291</v>
      </c>
      <c r="BF47" s="40">
        <v>1227058</v>
      </c>
      <c r="BG47" s="40">
        <v>3717646</v>
      </c>
      <c r="BH47" s="40">
        <v>81767</v>
      </c>
      <c r="BI47" s="40">
        <v>88444</v>
      </c>
      <c r="BJ47" s="40">
        <v>142207</v>
      </c>
      <c r="BK47" s="40">
        <v>132199</v>
      </c>
      <c r="BL47" s="40">
        <v>178987</v>
      </c>
      <c r="BM47" s="40">
        <v>497815</v>
      </c>
      <c r="BN47" s="40">
        <v>1008047</v>
      </c>
      <c r="BO47" s="40">
        <v>440265</v>
      </c>
      <c r="BP47" s="40">
        <v>1130467</v>
      </c>
      <c r="BQ47" s="40">
        <v>212183</v>
      </c>
      <c r="BR47" s="4">
        <v>0</v>
      </c>
      <c r="BS47" s="40">
        <v>617906</v>
      </c>
      <c r="BT47" s="40">
        <v>141900</v>
      </c>
      <c r="BU47" s="40">
        <v>419435</v>
      </c>
      <c r="BV47" s="40">
        <v>3758283</v>
      </c>
      <c r="BW47" s="40">
        <v>371824</v>
      </c>
      <c r="BX47" s="36">
        <v>2414306</v>
      </c>
      <c r="BZ47" s="36">
        <f t="shared" si="19"/>
        <v>52091775</v>
      </c>
    </row>
    <row r="48" spans="1:141" x14ac:dyDescent="0.25">
      <c r="A48" s="39" t="s">
        <v>657</v>
      </c>
      <c r="B48" s="39" t="s">
        <v>319</v>
      </c>
      <c r="C48" s="40">
        <v>1873</v>
      </c>
      <c r="D48" s="4">
        <v>0</v>
      </c>
      <c r="E48" s="4">
        <v>0</v>
      </c>
      <c r="F48" s="40">
        <v>600544</v>
      </c>
      <c r="G48" s="40">
        <v>71232</v>
      </c>
      <c r="H48" s="40">
        <v>88152</v>
      </c>
      <c r="I48" s="40">
        <v>133296</v>
      </c>
      <c r="J48" s="40">
        <v>1103883</v>
      </c>
      <c r="K48" s="36">
        <v>0</v>
      </c>
      <c r="L48" s="36">
        <v>1836</v>
      </c>
      <c r="M48" s="40">
        <v>5553852</v>
      </c>
      <c r="N48" s="40">
        <v>4634243</v>
      </c>
      <c r="O48" s="4">
        <v>0</v>
      </c>
      <c r="P48" s="40">
        <v>5411853</v>
      </c>
      <c r="Q48" s="40">
        <v>531527</v>
      </c>
      <c r="R48" s="4">
        <v>0</v>
      </c>
      <c r="S48" s="4">
        <v>0</v>
      </c>
      <c r="T48" s="36">
        <v>20910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881</v>
      </c>
      <c r="AA48" s="40">
        <v>97992</v>
      </c>
      <c r="AB48" s="40">
        <v>1878</v>
      </c>
      <c r="AC48" s="36">
        <v>723371</v>
      </c>
      <c r="AD48" s="4">
        <v>0</v>
      </c>
      <c r="AE48" s="40">
        <v>183675</v>
      </c>
      <c r="AF48" s="4">
        <v>0</v>
      </c>
      <c r="AG48" s="40">
        <v>591836</v>
      </c>
      <c r="AH48" s="40">
        <v>8883831</v>
      </c>
      <c r="AI48" s="4">
        <v>0</v>
      </c>
      <c r="AJ48" s="4">
        <v>0</v>
      </c>
      <c r="AK48" s="4">
        <v>0</v>
      </c>
      <c r="AL48" s="40">
        <v>0</v>
      </c>
      <c r="AM48" s="4">
        <v>0</v>
      </c>
      <c r="AN48" s="4">
        <v>0</v>
      </c>
      <c r="AO48" s="40">
        <v>1788</v>
      </c>
      <c r="AP48" s="40">
        <v>785456</v>
      </c>
      <c r="AQ48" s="4">
        <v>0</v>
      </c>
      <c r="AR48" s="40">
        <v>176594</v>
      </c>
      <c r="AS48" s="4">
        <v>0</v>
      </c>
      <c r="AT48" s="40">
        <v>2896220</v>
      </c>
      <c r="AU48" s="4">
        <v>0</v>
      </c>
      <c r="AV48" s="40">
        <v>195011</v>
      </c>
      <c r="AW48" s="4">
        <v>143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0">
        <v>2616093</v>
      </c>
      <c r="BG48" s="40">
        <v>2508808</v>
      </c>
      <c r="BH48" s="4">
        <v>0</v>
      </c>
      <c r="BI48" s="40">
        <v>499093</v>
      </c>
      <c r="BJ48" s="40">
        <v>915799</v>
      </c>
      <c r="BK48" s="4">
        <v>0</v>
      </c>
      <c r="BL48" s="4">
        <v>0</v>
      </c>
      <c r="BM48" s="40">
        <v>1055326</v>
      </c>
      <c r="BN48" s="40">
        <v>1311682</v>
      </c>
      <c r="BO48" s="4">
        <v>0</v>
      </c>
      <c r="BP48" s="40">
        <v>558951</v>
      </c>
      <c r="BQ48" s="4">
        <v>0</v>
      </c>
      <c r="BR48" s="4">
        <v>0</v>
      </c>
      <c r="BS48" s="40">
        <v>268478</v>
      </c>
      <c r="BT48" s="4">
        <v>0</v>
      </c>
      <c r="BU48" s="4">
        <v>0</v>
      </c>
      <c r="BV48" s="40">
        <v>1647790</v>
      </c>
      <c r="BW48" s="40">
        <v>521828</v>
      </c>
      <c r="BX48" s="36">
        <v>155606</v>
      </c>
      <c r="BZ48" s="36">
        <f t="shared" si="19"/>
        <v>44751331</v>
      </c>
    </row>
    <row r="49" spans="1:78" x14ac:dyDescent="0.25">
      <c r="A49" s="39" t="s">
        <v>658</v>
      </c>
      <c r="B49" s="39" t="s">
        <v>659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36">
        <v>0</v>
      </c>
      <c r="L49" s="36">
        <v>0</v>
      </c>
      <c r="M49" s="40">
        <v>181960</v>
      </c>
      <c r="N49" s="4">
        <v>0</v>
      </c>
      <c r="O49" s="4">
        <v>0</v>
      </c>
      <c r="P49" s="40">
        <v>1611421</v>
      </c>
      <c r="Q49" s="4">
        <v>0</v>
      </c>
      <c r="R49" s="4">
        <v>0</v>
      </c>
      <c r="S49" s="4">
        <v>0</v>
      </c>
      <c r="T49" s="36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36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0">
        <v>0</v>
      </c>
      <c r="AM49" s="4">
        <v>0</v>
      </c>
      <c r="AN49" s="4">
        <v>0</v>
      </c>
      <c r="AO49" s="4">
        <v>0</v>
      </c>
      <c r="AP49" s="4">
        <v>0</v>
      </c>
      <c r="AQ49" s="40">
        <v>105381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0">
        <v>12690</v>
      </c>
      <c r="BX49" s="36">
        <v>9299</v>
      </c>
      <c r="BZ49" s="36">
        <f t="shared" si="19"/>
        <v>1920751</v>
      </c>
    </row>
    <row r="50" spans="1:78" x14ac:dyDescent="0.25">
      <c r="A50" s="39" t="s">
        <v>660</v>
      </c>
      <c r="B50" s="39" t="s">
        <v>661</v>
      </c>
      <c r="K50" s="36">
        <v>0</v>
      </c>
      <c r="L50" s="36">
        <v>0</v>
      </c>
      <c r="T50" s="36">
        <v>0</v>
      </c>
      <c r="AC50" s="36">
        <v>0</v>
      </c>
      <c r="AL50" s="40">
        <v>0</v>
      </c>
      <c r="BX50" s="36">
        <v>38</v>
      </c>
      <c r="BZ50" s="36">
        <f t="shared" si="19"/>
        <v>38</v>
      </c>
    </row>
    <row r="51" spans="1:78" x14ac:dyDescent="0.25">
      <c r="A51" s="39" t="s">
        <v>662</v>
      </c>
      <c r="B51" s="39" t="s">
        <v>663</v>
      </c>
      <c r="C51" s="40">
        <v>20551</v>
      </c>
      <c r="D51" s="40">
        <v>1375788</v>
      </c>
      <c r="E51" s="40">
        <v>94481</v>
      </c>
      <c r="F51" s="40">
        <v>87199</v>
      </c>
      <c r="G51" s="40">
        <v>61699</v>
      </c>
      <c r="H51" s="40">
        <v>25045</v>
      </c>
      <c r="I51" s="4">
        <v>0</v>
      </c>
      <c r="J51" s="40">
        <v>540214</v>
      </c>
      <c r="K51" s="36">
        <v>157613</v>
      </c>
      <c r="L51" s="36">
        <v>148853</v>
      </c>
      <c r="M51" s="40">
        <v>625947</v>
      </c>
      <c r="N51" s="40">
        <v>96126</v>
      </c>
      <c r="O51" s="40">
        <v>68337</v>
      </c>
      <c r="P51" s="40">
        <v>343961</v>
      </c>
      <c r="Q51" s="40">
        <v>9999</v>
      </c>
      <c r="R51" s="40">
        <v>90732</v>
      </c>
      <c r="S51" s="40">
        <v>137638</v>
      </c>
      <c r="T51" s="36">
        <v>108433</v>
      </c>
      <c r="U51" s="40">
        <v>69001</v>
      </c>
      <c r="V51" s="40">
        <v>437248</v>
      </c>
      <c r="W51" s="40">
        <v>208866</v>
      </c>
      <c r="X51" s="40">
        <v>167649</v>
      </c>
      <c r="Y51" s="40">
        <v>415900</v>
      </c>
      <c r="Z51" s="40">
        <v>84089</v>
      </c>
      <c r="AA51" s="4">
        <v>0</v>
      </c>
      <c r="AB51" s="4">
        <v>0</v>
      </c>
      <c r="AC51" s="36">
        <v>51744</v>
      </c>
      <c r="AD51" s="4">
        <v>0</v>
      </c>
      <c r="AE51" s="4">
        <v>0</v>
      </c>
      <c r="AF51" s="40">
        <v>16657</v>
      </c>
      <c r="AG51" s="40">
        <v>67707</v>
      </c>
      <c r="AH51" s="40">
        <v>4836146</v>
      </c>
      <c r="AI51" s="40">
        <v>285924</v>
      </c>
      <c r="AJ51" s="40">
        <v>54114</v>
      </c>
      <c r="AK51" s="40">
        <v>21201</v>
      </c>
      <c r="AL51" s="40">
        <v>95779</v>
      </c>
      <c r="AM51" s="40">
        <v>47041</v>
      </c>
      <c r="AN51" s="40">
        <v>10086</v>
      </c>
      <c r="AO51" s="40">
        <v>90649</v>
      </c>
      <c r="AP51" s="4">
        <v>0</v>
      </c>
      <c r="AQ51" s="4">
        <v>0</v>
      </c>
      <c r="AR51" s="4">
        <v>704</v>
      </c>
      <c r="AS51" s="40">
        <v>79461</v>
      </c>
      <c r="AT51" s="40">
        <v>332523</v>
      </c>
      <c r="AU51" s="40">
        <v>68610</v>
      </c>
      <c r="AV51" s="40">
        <v>51701</v>
      </c>
      <c r="AW51" s="40">
        <v>157224</v>
      </c>
      <c r="AX51" s="4">
        <v>0</v>
      </c>
      <c r="AY51" s="40">
        <v>102916</v>
      </c>
      <c r="AZ51" s="40">
        <v>193703</v>
      </c>
      <c r="BA51" s="40">
        <v>29404</v>
      </c>
      <c r="BB51" s="40">
        <v>45338</v>
      </c>
      <c r="BC51" s="40">
        <v>126315</v>
      </c>
      <c r="BD51" s="40">
        <v>34001</v>
      </c>
      <c r="BE51" s="40">
        <v>332378</v>
      </c>
      <c r="BF51" s="40">
        <v>996892</v>
      </c>
      <c r="BG51" s="40">
        <v>1238129</v>
      </c>
      <c r="BH51" s="40">
        <v>49965</v>
      </c>
      <c r="BI51" s="40">
        <v>73292</v>
      </c>
      <c r="BJ51" s="40">
        <v>289451</v>
      </c>
      <c r="BK51" s="40">
        <v>59642</v>
      </c>
      <c r="BL51" s="40">
        <v>106621</v>
      </c>
      <c r="BM51" s="40">
        <v>1161302</v>
      </c>
      <c r="BN51" s="4">
        <v>0</v>
      </c>
      <c r="BO51" s="4">
        <v>0</v>
      </c>
      <c r="BP51" s="40">
        <v>1766674</v>
      </c>
      <c r="BQ51" s="40">
        <v>47915</v>
      </c>
      <c r="BR51" s="40">
        <v>139434</v>
      </c>
      <c r="BS51" s="4">
        <v>0</v>
      </c>
      <c r="BT51" s="4">
        <v>0</v>
      </c>
      <c r="BU51" s="40">
        <v>381762</v>
      </c>
      <c r="BV51" s="40">
        <v>95938</v>
      </c>
      <c r="BW51" s="40">
        <v>104807</v>
      </c>
      <c r="BX51" s="36">
        <v>13931</v>
      </c>
      <c r="BZ51" s="36">
        <f t="shared" si="19"/>
        <v>19032450</v>
      </c>
    </row>
    <row r="52" spans="1:78" x14ac:dyDescent="0.25">
      <c r="A52" s="39" t="s">
        <v>664</v>
      </c>
      <c r="B52" s="39" t="s">
        <v>665</v>
      </c>
      <c r="C52" s="40">
        <v>2147</v>
      </c>
      <c r="D52" s="40">
        <v>891016</v>
      </c>
      <c r="E52" s="40">
        <v>128792</v>
      </c>
      <c r="F52" s="40">
        <v>176549</v>
      </c>
      <c r="G52" s="40">
        <v>21696</v>
      </c>
      <c r="H52" s="40">
        <v>13805</v>
      </c>
      <c r="I52" s="4">
        <v>0</v>
      </c>
      <c r="J52" s="40">
        <v>208926</v>
      </c>
      <c r="K52" s="36">
        <v>169686</v>
      </c>
      <c r="L52" s="36">
        <v>4719</v>
      </c>
      <c r="M52" s="40">
        <v>154056</v>
      </c>
      <c r="N52" s="40">
        <v>16532</v>
      </c>
      <c r="O52" s="40">
        <v>130472</v>
      </c>
      <c r="P52" s="40">
        <v>1775097</v>
      </c>
      <c r="Q52" s="40">
        <v>48009</v>
      </c>
      <c r="R52" s="40">
        <v>91852</v>
      </c>
      <c r="S52" s="40">
        <v>98182</v>
      </c>
      <c r="T52" s="36">
        <v>89479</v>
      </c>
      <c r="U52" s="4">
        <v>0</v>
      </c>
      <c r="V52" s="40">
        <v>122663</v>
      </c>
      <c r="W52" s="40">
        <v>3222</v>
      </c>
      <c r="X52" s="40">
        <v>44258</v>
      </c>
      <c r="Y52" s="40">
        <v>299340</v>
      </c>
      <c r="Z52" s="40">
        <v>28588</v>
      </c>
      <c r="AA52" s="40">
        <v>272153</v>
      </c>
      <c r="AB52" s="40">
        <v>200054</v>
      </c>
      <c r="AC52" s="36">
        <v>437899</v>
      </c>
      <c r="AD52" s="4">
        <v>0</v>
      </c>
      <c r="AE52" s="40">
        <v>733824</v>
      </c>
      <c r="AF52" s="4">
        <v>0</v>
      </c>
      <c r="AG52" s="4">
        <v>0</v>
      </c>
      <c r="AH52" s="40">
        <v>1755798</v>
      </c>
      <c r="AI52" s="40">
        <v>22034</v>
      </c>
      <c r="AJ52" s="40">
        <v>96068</v>
      </c>
      <c r="AK52" s="40">
        <v>10387</v>
      </c>
      <c r="AL52" s="40">
        <v>22972</v>
      </c>
      <c r="AM52" s="40">
        <v>514301</v>
      </c>
      <c r="AN52" s="40">
        <v>147492</v>
      </c>
      <c r="AO52" s="40">
        <v>35884</v>
      </c>
      <c r="AP52" s="40">
        <v>74692</v>
      </c>
      <c r="AQ52" s="40">
        <v>32917</v>
      </c>
      <c r="AR52" s="4">
        <v>0</v>
      </c>
      <c r="AS52" s="40">
        <v>31488</v>
      </c>
      <c r="AT52" s="40">
        <v>374702</v>
      </c>
      <c r="AU52" s="40">
        <v>13123</v>
      </c>
      <c r="AV52" s="40">
        <v>22926</v>
      </c>
      <c r="AW52" s="40">
        <v>391065</v>
      </c>
      <c r="AX52" s="40">
        <v>28761</v>
      </c>
      <c r="AY52" s="40">
        <v>16575</v>
      </c>
      <c r="AZ52" s="4">
        <v>0</v>
      </c>
      <c r="BA52" s="40">
        <v>61925</v>
      </c>
      <c r="BB52" s="4">
        <v>0</v>
      </c>
      <c r="BC52" s="40">
        <v>34079</v>
      </c>
      <c r="BD52" s="40">
        <v>296212</v>
      </c>
      <c r="BE52" s="40">
        <v>73305</v>
      </c>
      <c r="BF52" s="40">
        <v>281889</v>
      </c>
      <c r="BG52" s="40">
        <v>751502</v>
      </c>
      <c r="BH52" s="40">
        <v>2364</v>
      </c>
      <c r="BI52" s="40">
        <v>2252</v>
      </c>
      <c r="BJ52" s="40">
        <v>88558</v>
      </c>
      <c r="BK52" s="40">
        <v>375729</v>
      </c>
      <c r="BL52" s="40">
        <v>94584</v>
      </c>
      <c r="BM52" s="40">
        <v>260997</v>
      </c>
      <c r="BN52" s="40">
        <v>941581</v>
      </c>
      <c r="BO52" s="40">
        <v>483823</v>
      </c>
      <c r="BP52" s="40">
        <v>1459351</v>
      </c>
      <c r="BQ52" s="40">
        <v>15318</v>
      </c>
      <c r="BR52" s="40">
        <v>133356</v>
      </c>
      <c r="BS52" s="4">
        <v>0</v>
      </c>
      <c r="BT52" s="40">
        <v>205376</v>
      </c>
      <c r="BU52" s="40">
        <v>123060</v>
      </c>
      <c r="BV52" s="4">
        <v>0</v>
      </c>
      <c r="BW52" s="40">
        <v>75372</v>
      </c>
      <c r="BX52" s="36">
        <v>54182</v>
      </c>
      <c r="BZ52" s="36">
        <f t="shared" si="19"/>
        <v>15569016</v>
      </c>
    </row>
    <row r="53" spans="1:78" x14ac:dyDescent="0.25">
      <c r="A53" s="39" t="s">
        <v>666</v>
      </c>
      <c r="B53" s="39" t="s">
        <v>667</v>
      </c>
      <c r="C53" s="4">
        <v>0</v>
      </c>
      <c r="D53" s="40">
        <v>103102</v>
      </c>
      <c r="E53" s="40">
        <v>23885</v>
      </c>
      <c r="F53" s="40">
        <v>10861</v>
      </c>
      <c r="G53" s="40">
        <v>20105</v>
      </c>
      <c r="H53" s="4">
        <v>0</v>
      </c>
      <c r="I53" s="4">
        <v>0</v>
      </c>
      <c r="J53" s="40">
        <v>303002</v>
      </c>
      <c r="K53" s="36">
        <v>69033</v>
      </c>
      <c r="L53" s="36">
        <v>4481</v>
      </c>
      <c r="M53" s="40">
        <v>121550</v>
      </c>
      <c r="N53" s="4">
        <v>0</v>
      </c>
      <c r="O53" s="40">
        <v>38945</v>
      </c>
      <c r="P53" s="40">
        <v>407712</v>
      </c>
      <c r="Q53" s="4">
        <v>239</v>
      </c>
      <c r="R53" s="40">
        <v>1552</v>
      </c>
      <c r="S53" s="40">
        <v>24809</v>
      </c>
      <c r="T53" s="36">
        <v>16492</v>
      </c>
      <c r="U53" s="4">
        <v>0</v>
      </c>
      <c r="V53" s="40">
        <v>94950</v>
      </c>
      <c r="W53" s="4">
        <v>0</v>
      </c>
      <c r="X53" s="40">
        <v>19450</v>
      </c>
      <c r="Y53" s="4">
        <v>0</v>
      </c>
      <c r="Z53" s="40">
        <v>20592</v>
      </c>
      <c r="AA53" s="4">
        <v>0</v>
      </c>
      <c r="AB53" s="40">
        <v>86506</v>
      </c>
      <c r="AC53" s="36">
        <v>2791</v>
      </c>
      <c r="AD53" s="4">
        <v>0</v>
      </c>
      <c r="AE53" s="40">
        <v>76696</v>
      </c>
      <c r="AF53" s="4">
        <v>0</v>
      </c>
      <c r="AG53" s="4">
        <v>0</v>
      </c>
      <c r="AH53" s="40">
        <v>647679</v>
      </c>
      <c r="AI53" s="40">
        <v>37227</v>
      </c>
      <c r="AJ53" s="40">
        <v>19264</v>
      </c>
      <c r="AK53" s="4">
        <v>0</v>
      </c>
      <c r="AL53" s="40">
        <v>2392</v>
      </c>
      <c r="AM53" s="40">
        <v>48726</v>
      </c>
      <c r="AN53" s="4">
        <v>0</v>
      </c>
      <c r="AO53" s="4">
        <v>782</v>
      </c>
      <c r="AP53" s="40">
        <v>10512</v>
      </c>
      <c r="AQ53" s="4">
        <v>0</v>
      </c>
      <c r="AR53" s="40">
        <v>25015</v>
      </c>
      <c r="AS53" s="40">
        <v>2198</v>
      </c>
      <c r="AT53" s="40">
        <v>1035</v>
      </c>
      <c r="AU53" s="40">
        <v>15825</v>
      </c>
      <c r="AV53" s="4">
        <v>0</v>
      </c>
      <c r="AW53" s="40">
        <v>60291</v>
      </c>
      <c r="AX53" s="40">
        <v>106696</v>
      </c>
      <c r="AY53" s="40">
        <v>3594</v>
      </c>
      <c r="AZ53" s="4">
        <v>0</v>
      </c>
      <c r="BA53" s="40">
        <v>5000</v>
      </c>
      <c r="BB53" s="4">
        <v>0</v>
      </c>
      <c r="BC53" s="4">
        <v>0</v>
      </c>
      <c r="BD53" s="40">
        <v>35057</v>
      </c>
      <c r="BE53" s="40">
        <v>195133</v>
      </c>
      <c r="BF53" s="40">
        <v>477836</v>
      </c>
      <c r="BG53" s="40">
        <v>269496</v>
      </c>
      <c r="BH53" s="4">
        <v>0</v>
      </c>
      <c r="BI53" s="40">
        <v>24536</v>
      </c>
      <c r="BJ53" s="40">
        <v>29390</v>
      </c>
      <c r="BK53" s="40">
        <v>64901</v>
      </c>
      <c r="BL53" s="40">
        <v>33121</v>
      </c>
      <c r="BM53" s="40">
        <v>173929</v>
      </c>
      <c r="BN53" s="4">
        <v>780</v>
      </c>
      <c r="BO53" s="4">
        <v>0</v>
      </c>
      <c r="BP53" s="40">
        <v>257538</v>
      </c>
      <c r="BQ53" s="4">
        <v>0</v>
      </c>
      <c r="BR53" s="40">
        <v>46828</v>
      </c>
      <c r="BS53" s="4">
        <v>0</v>
      </c>
      <c r="BT53" s="40">
        <v>4336</v>
      </c>
      <c r="BU53" s="40">
        <v>74611</v>
      </c>
      <c r="BV53" s="4">
        <v>0</v>
      </c>
      <c r="BW53" s="40">
        <v>84176</v>
      </c>
      <c r="BX53" s="36">
        <v>98274</v>
      </c>
      <c r="BZ53" s="36">
        <f t="shared" si="19"/>
        <v>4302931</v>
      </c>
    </row>
    <row r="54" spans="1:78" x14ac:dyDescent="0.25">
      <c r="A54" s="39" t="s">
        <v>668</v>
      </c>
      <c r="B54" s="39" t="s">
        <v>669</v>
      </c>
      <c r="C54" s="4">
        <v>0</v>
      </c>
      <c r="D54" s="40">
        <v>79986</v>
      </c>
      <c r="E54" s="4">
        <v>0</v>
      </c>
      <c r="F54" s="4">
        <v>16</v>
      </c>
      <c r="G54" s="4">
        <v>0</v>
      </c>
      <c r="H54" s="4">
        <v>0</v>
      </c>
      <c r="I54" s="4">
        <v>0</v>
      </c>
      <c r="J54" s="4">
        <v>0</v>
      </c>
      <c r="K54" s="36">
        <v>0</v>
      </c>
      <c r="L54" s="36">
        <v>0</v>
      </c>
      <c r="M54" s="4">
        <v>0</v>
      </c>
      <c r="N54" s="40">
        <v>10824</v>
      </c>
      <c r="O54" s="4">
        <v>0</v>
      </c>
      <c r="P54" s="40">
        <v>6208</v>
      </c>
      <c r="Q54" s="4">
        <v>0</v>
      </c>
      <c r="R54" s="4">
        <v>0</v>
      </c>
      <c r="S54" s="40">
        <v>32944</v>
      </c>
      <c r="T54" s="36">
        <v>0</v>
      </c>
      <c r="U54" s="4">
        <v>0</v>
      </c>
      <c r="V54" s="40">
        <v>24510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36">
        <v>42082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0">
        <v>0</v>
      </c>
      <c r="AM54" s="40">
        <v>126357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0">
        <v>40582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36">
        <v>0</v>
      </c>
      <c r="BZ54" s="36">
        <f t="shared" si="19"/>
        <v>363509</v>
      </c>
    </row>
    <row r="55" spans="1:78" x14ac:dyDescent="0.25">
      <c r="A55" s="39" t="s">
        <v>670</v>
      </c>
      <c r="B55" s="39" t="s">
        <v>671</v>
      </c>
      <c r="C55" s="40">
        <v>45836</v>
      </c>
      <c r="D55" s="40">
        <v>629419</v>
      </c>
      <c r="E55" s="40">
        <v>8601</v>
      </c>
      <c r="F55" s="40">
        <v>759967</v>
      </c>
      <c r="G55" s="40">
        <v>263868</v>
      </c>
      <c r="H55" s="4">
        <v>0</v>
      </c>
      <c r="I55" s="40">
        <v>14149</v>
      </c>
      <c r="J55" s="40">
        <v>106530</v>
      </c>
      <c r="K55" s="36">
        <v>381646</v>
      </c>
      <c r="L55" s="36">
        <v>244603</v>
      </c>
      <c r="M55" s="40">
        <v>1181829</v>
      </c>
      <c r="N55" s="40">
        <v>188493</v>
      </c>
      <c r="O55" s="40">
        <v>107893</v>
      </c>
      <c r="P55" s="40">
        <v>1594951</v>
      </c>
      <c r="Q55" s="40">
        <v>11204</v>
      </c>
      <c r="R55" s="40">
        <v>28988</v>
      </c>
      <c r="S55" s="40">
        <v>9350</v>
      </c>
      <c r="T55" s="36">
        <v>626187</v>
      </c>
      <c r="U55" s="40">
        <v>620285</v>
      </c>
      <c r="V55" s="40">
        <v>988404</v>
      </c>
      <c r="W55" s="40">
        <v>259660</v>
      </c>
      <c r="X55" s="40">
        <v>219822</v>
      </c>
      <c r="Y55" s="40">
        <v>559718</v>
      </c>
      <c r="Z55" s="40">
        <v>241003</v>
      </c>
      <c r="AA55" s="4">
        <v>0</v>
      </c>
      <c r="AB55" s="40">
        <v>26259</v>
      </c>
      <c r="AC55" s="36">
        <v>236263</v>
      </c>
      <c r="AD55" s="40">
        <v>3207</v>
      </c>
      <c r="AE55" s="40">
        <v>436090</v>
      </c>
      <c r="AF55" s="4">
        <v>526</v>
      </c>
      <c r="AG55" s="40">
        <v>369663</v>
      </c>
      <c r="AH55" s="40">
        <v>2836095</v>
      </c>
      <c r="AI55" s="40">
        <v>131836</v>
      </c>
      <c r="AJ55" s="40">
        <v>2265</v>
      </c>
      <c r="AK55" s="40">
        <v>15793</v>
      </c>
      <c r="AL55" s="40">
        <v>317342</v>
      </c>
      <c r="AM55" s="40">
        <v>928185</v>
      </c>
      <c r="AN55" s="40">
        <v>76232</v>
      </c>
      <c r="AO55" s="40">
        <v>69482</v>
      </c>
      <c r="AP55" s="40">
        <v>350528</v>
      </c>
      <c r="AQ55" s="40">
        <v>917889</v>
      </c>
      <c r="AR55" s="40">
        <v>657543</v>
      </c>
      <c r="AS55" s="40">
        <v>74748</v>
      </c>
      <c r="AT55" s="40">
        <v>376980</v>
      </c>
      <c r="AU55" s="40">
        <v>360624</v>
      </c>
      <c r="AV55" s="40">
        <v>26617</v>
      </c>
      <c r="AW55" s="40">
        <v>34930</v>
      </c>
      <c r="AX55" s="40">
        <v>55702</v>
      </c>
      <c r="AY55" s="40">
        <v>14557</v>
      </c>
      <c r="AZ55" s="40">
        <v>10622</v>
      </c>
      <c r="BA55" s="40">
        <v>73239</v>
      </c>
      <c r="BB55" s="4">
        <v>0</v>
      </c>
      <c r="BC55" s="40">
        <v>427192</v>
      </c>
      <c r="BD55" s="40">
        <v>833335</v>
      </c>
      <c r="BE55" s="40">
        <v>178307</v>
      </c>
      <c r="BF55" s="40">
        <v>2352151</v>
      </c>
      <c r="BG55" s="40">
        <v>2860638</v>
      </c>
      <c r="BH55" s="40">
        <v>22542</v>
      </c>
      <c r="BI55" s="4">
        <v>0</v>
      </c>
      <c r="BJ55" s="40">
        <v>792320</v>
      </c>
      <c r="BK55" s="40">
        <v>4516</v>
      </c>
      <c r="BL55" s="40">
        <v>244535</v>
      </c>
      <c r="BM55" s="40">
        <v>207515</v>
      </c>
      <c r="BN55" s="40">
        <v>220521</v>
      </c>
      <c r="BO55" s="40">
        <v>131076</v>
      </c>
      <c r="BP55" s="40">
        <v>1327223</v>
      </c>
      <c r="BQ55" s="40">
        <v>86830</v>
      </c>
      <c r="BR55" s="40">
        <v>570969</v>
      </c>
      <c r="BS55" s="4">
        <v>0</v>
      </c>
      <c r="BT55" s="4">
        <v>0</v>
      </c>
      <c r="BU55" s="40">
        <v>77053</v>
      </c>
      <c r="BV55" s="40">
        <v>13572</v>
      </c>
      <c r="BW55" s="40">
        <v>611235</v>
      </c>
      <c r="BX55" s="36">
        <v>208810</v>
      </c>
      <c r="BZ55" s="36">
        <f t="shared" si="19"/>
        <v>28665963</v>
      </c>
    </row>
    <row r="56" spans="1:78" x14ac:dyDescent="0.25">
      <c r="A56" s="39" t="s">
        <v>672</v>
      </c>
      <c r="B56" s="39" t="s">
        <v>673</v>
      </c>
      <c r="K56" s="36">
        <v>0</v>
      </c>
      <c r="L56" s="36">
        <v>0</v>
      </c>
      <c r="T56" s="36">
        <v>0</v>
      </c>
      <c r="AC56" s="36">
        <v>0</v>
      </c>
      <c r="AL56" s="40">
        <v>0</v>
      </c>
      <c r="BX56" s="36">
        <v>120</v>
      </c>
      <c r="BZ56" s="36">
        <f t="shared" si="19"/>
        <v>120</v>
      </c>
    </row>
    <row r="57" spans="1:78" x14ac:dyDescent="0.25">
      <c r="A57" s="39" t="s">
        <v>674</v>
      </c>
      <c r="B57" s="39" t="s">
        <v>675</v>
      </c>
      <c r="C57" s="40">
        <v>53525</v>
      </c>
      <c r="D57" s="40">
        <v>19489</v>
      </c>
      <c r="E57" s="40">
        <v>10000</v>
      </c>
      <c r="F57" s="40">
        <v>82737</v>
      </c>
      <c r="G57" s="4">
        <v>0</v>
      </c>
      <c r="H57" s="4">
        <v>0</v>
      </c>
      <c r="I57" s="4">
        <v>0</v>
      </c>
      <c r="J57" s="40">
        <v>366200</v>
      </c>
      <c r="K57" s="36">
        <v>157805</v>
      </c>
      <c r="L57" s="36">
        <v>0</v>
      </c>
      <c r="M57" s="40">
        <v>265328</v>
      </c>
      <c r="N57" s="40">
        <v>250296</v>
      </c>
      <c r="O57" s="40">
        <v>40553</v>
      </c>
      <c r="P57" s="40">
        <v>233573</v>
      </c>
      <c r="Q57" s="40">
        <v>87160</v>
      </c>
      <c r="R57" s="40">
        <v>62645</v>
      </c>
      <c r="S57" s="40">
        <v>67135</v>
      </c>
      <c r="T57" s="36">
        <v>0</v>
      </c>
      <c r="U57" s="40">
        <v>142260</v>
      </c>
      <c r="V57" s="40">
        <v>467997</v>
      </c>
      <c r="W57" s="4">
        <v>0</v>
      </c>
      <c r="X57" s="40">
        <v>22366</v>
      </c>
      <c r="Y57" s="40">
        <v>461192</v>
      </c>
      <c r="Z57" s="4">
        <v>0</v>
      </c>
      <c r="AA57" s="40">
        <v>26608</v>
      </c>
      <c r="AB57" s="40">
        <v>232696</v>
      </c>
      <c r="AC57" s="36">
        <v>392773</v>
      </c>
      <c r="AD57" s="4">
        <v>0</v>
      </c>
      <c r="AE57" s="4">
        <v>450</v>
      </c>
      <c r="AF57" s="4">
        <v>0</v>
      </c>
      <c r="AG57" s="40">
        <v>192070</v>
      </c>
      <c r="AH57" s="40">
        <v>121791</v>
      </c>
      <c r="AI57" s="40">
        <v>28438</v>
      </c>
      <c r="AJ57" s="4">
        <v>0</v>
      </c>
      <c r="AK57" s="4">
        <v>0</v>
      </c>
      <c r="AL57" s="40">
        <v>51724</v>
      </c>
      <c r="AM57" s="40">
        <v>959601</v>
      </c>
      <c r="AN57" s="4">
        <v>0</v>
      </c>
      <c r="AO57" s="4">
        <v>137</v>
      </c>
      <c r="AP57" s="40">
        <v>56163</v>
      </c>
      <c r="AQ57" s="40">
        <v>80878</v>
      </c>
      <c r="AR57" s="4">
        <v>0</v>
      </c>
      <c r="AS57" s="4">
        <v>0</v>
      </c>
      <c r="AT57" s="40">
        <v>111669</v>
      </c>
      <c r="AU57" s="40">
        <v>283784</v>
      </c>
      <c r="AV57" s="40">
        <v>13329</v>
      </c>
      <c r="AW57" s="4">
        <v>250</v>
      </c>
      <c r="AX57" s="40">
        <v>252222</v>
      </c>
      <c r="AY57" s="40">
        <v>10000</v>
      </c>
      <c r="AZ57" s="40">
        <v>35858</v>
      </c>
      <c r="BA57" s="40">
        <v>41649</v>
      </c>
      <c r="BB57" s="40">
        <v>54382</v>
      </c>
      <c r="BC57" s="40">
        <v>40544</v>
      </c>
      <c r="BD57" s="40">
        <v>248885</v>
      </c>
      <c r="BE57" s="40">
        <v>56198</v>
      </c>
      <c r="BF57" s="40">
        <v>38353</v>
      </c>
      <c r="BG57" s="40">
        <v>159984</v>
      </c>
      <c r="BH57" s="40">
        <v>27264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0">
        <v>5833</v>
      </c>
      <c r="BO57" s="40">
        <v>639333</v>
      </c>
      <c r="BP57" s="40">
        <v>219216</v>
      </c>
      <c r="BQ57" s="4">
        <v>0</v>
      </c>
      <c r="BR57" s="40">
        <v>59917</v>
      </c>
      <c r="BS57" s="4">
        <v>0</v>
      </c>
      <c r="BT57" s="40">
        <v>65507</v>
      </c>
      <c r="BU57" s="40">
        <v>174564</v>
      </c>
      <c r="BV57" s="4">
        <v>0</v>
      </c>
      <c r="BW57" s="4">
        <v>0</v>
      </c>
      <c r="BX57" s="36">
        <v>0</v>
      </c>
      <c r="BZ57" s="36">
        <f t="shared" si="19"/>
        <v>7472331</v>
      </c>
    </row>
    <row r="58" spans="1:78" x14ac:dyDescent="0.25">
      <c r="A58" s="39" t="s">
        <v>676</v>
      </c>
      <c r="B58" s="39" t="s">
        <v>677</v>
      </c>
      <c r="C58" s="40">
        <v>26101</v>
      </c>
      <c r="D58" s="40">
        <v>601051</v>
      </c>
      <c r="E58" s="4">
        <v>0</v>
      </c>
      <c r="F58" s="40">
        <v>68074</v>
      </c>
      <c r="G58" s="4">
        <v>0</v>
      </c>
      <c r="H58" s="4">
        <v>0</v>
      </c>
      <c r="I58" s="4">
        <v>0</v>
      </c>
      <c r="J58" s="40">
        <v>226548</v>
      </c>
      <c r="K58" s="36">
        <v>55734</v>
      </c>
      <c r="L58" s="36">
        <v>5000</v>
      </c>
      <c r="M58" s="40">
        <v>34548</v>
      </c>
      <c r="N58" s="40">
        <v>115358</v>
      </c>
      <c r="O58" s="4">
        <v>0</v>
      </c>
      <c r="P58" s="40">
        <v>222962</v>
      </c>
      <c r="Q58" s="40">
        <v>145711</v>
      </c>
      <c r="R58" s="40">
        <v>28631</v>
      </c>
      <c r="S58" s="40">
        <v>78800</v>
      </c>
      <c r="T58" s="36">
        <v>0</v>
      </c>
      <c r="U58" s="4">
        <v>291</v>
      </c>
      <c r="V58" s="40">
        <v>265762</v>
      </c>
      <c r="W58" s="4">
        <v>0</v>
      </c>
      <c r="X58" s="40">
        <v>43810</v>
      </c>
      <c r="Y58" s="40">
        <v>62701</v>
      </c>
      <c r="Z58" s="4">
        <v>0</v>
      </c>
      <c r="AA58" s="40">
        <v>74658</v>
      </c>
      <c r="AB58" s="4">
        <v>0</v>
      </c>
      <c r="AC58" s="36">
        <v>215109</v>
      </c>
      <c r="AD58" s="4">
        <v>0</v>
      </c>
      <c r="AE58" s="4">
        <v>0</v>
      </c>
      <c r="AF58" s="4">
        <v>0</v>
      </c>
      <c r="AG58" s="40">
        <v>189556</v>
      </c>
      <c r="AH58" s="40">
        <v>131991</v>
      </c>
      <c r="AI58" s="40">
        <v>139948</v>
      </c>
      <c r="AJ58" s="4">
        <v>0</v>
      </c>
      <c r="AK58" s="4">
        <v>0</v>
      </c>
      <c r="AL58" s="40">
        <v>11557</v>
      </c>
      <c r="AM58" s="40">
        <v>459363</v>
      </c>
      <c r="AN58" s="4">
        <v>0</v>
      </c>
      <c r="AO58" s="40">
        <v>183238</v>
      </c>
      <c r="AP58" s="40">
        <v>105784</v>
      </c>
      <c r="AQ58" s="40">
        <v>76702</v>
      </c>
      <c r="AR58" s="4">
        <v>0</v>
      </c>
      <c r="AS58" s="4">
        <v>0</v>
      </c>
      <c r="AT58" s="40">
        <v>62721</v>
      </c>
      <c r="AU58" s="40">
        <v>8928</v>
      </c>
      <c r="AV58" s="40">
        <v>100522</v>
      </c>
      <c r="AW58" s="4">
        <v>0</v>
      </c>
      <c r="AX58" s="40">
        <v>208792</v>
      </c>
      <c r="AY58" s="4">
        <v>0</v>
      </c>
      <c r="AZ58" s="40">
        <v>19396</v>
      </c>
      <c r="BA58" s="40">
        <v>42634</v>
      </c>
      <c r="BB58" s="40">
        <v>100884</v>
      </c>
      <c r="BC58" s="40">
        <v>249504</v>
      </c>
      <c r="BD58" s="4">
        <v>0</v>
      </c>
      <c r="BE58" s="40">
        <v>259156</v>
      </c>
      <c r="BF58" s="40">
        <v>515221</v>
      </c>
      <c r="BG58" s="40">
        <v>265565</v>
      </c>
      <c r="BH58" s="40">
        <v>21091</v>
      </c>
      <c r="BI58" s="4">
        <v>0</v>
      </c>
      <c r="BJ58" s="4">
        <v>553</v>
      </c>
      <c r="BK58" s="4">
        <v>0</v>
      </c>
      <c r="BL58" s="4">
        <v>0</v>
      </c>
      <c r="BM58" s="4">
        <v>0</v>
      </c>
      <c r="BN58" s="4">
        <v>0</v>
      </c>
      <c r="BO58" s="40">
        <v>232270</v>
      </c>
      <c r="BP58" s="40">
        <v>168056</v>
      </c>
      <c r="BQ58" s="4">
        <v>0</v>
      </c>
      <c r="BR58" s="40">
        <v>1381</v>
      </c>
      <c r="BS58" s="4">
        <v>0</v>
      </c>
      <c r="BT58" s="40">
        <v>60286</v>
      </c>
      <c r="BU58" s="40">
        <v>230808</v>
      </c>
      <c r="BV58" s="4">
        <v>0</v>
      </c>
      <c r="BW58" s="4">
        <v>0</v>
      </c>
      <c r="BX58" s="36">
        <v>0</v>
      </c>
      <c r="BZ58" s="36">
        <f t="shared" si="19"/>
        <v>6116756</v>
      </c>
    </row>
    <row r="59" spans="1:78" x14ac:dyDescent="0.25">
      <c r="A59" s="39" t="s">
        <v>678</v>
      </c>
      <c r="B59" s="39" t="s">
        <v>679</v>
      </c>
      <c r="C59" s="4">
        <v>0</v>
      </c>
      <c r="D59" s="40">
        <v>53556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0">
        <v>57469</v>
      </c>
      <c r="K59" s="36">
        <v>0</v>
      </c>
      <c r="L59" s="36">
        <v>0</v>
      </c>
      <c r="M59" s="40">
        <v>46032</v>
      </c>
      <c r="N59" s="40">
        <v>32549</v>
      </c>
      <c r="O59" s="4">
        <v>0</v>
      </c>
      <c r="P59" s="40">
        <v>65035</v>
      </c>
      <c r="Q59" s="40">
        <v>19113</v>
      </c>
      <c r="R59" s="4">
        <v>0</v>
      </c>
      <c r="S59" s="40">
        <v>7862</v>
      </c>
      <c r="T59" s="36">
        <v>0</v>
      </c>
      <c r="U59" s="40">
        <v>2881</v>
      </c>
      <c r="V59" s="40">
        <v>4246</v>
      </c>
      <c r="W59" s="4">
        <v>0</v>
      </c>
      <c r="X59" s="40">
        <v>3931</v>
      </c>
      <c r="Y59" s="40">
        <v>41092</v>
      </c>
      <c r="Z59" s="4">
        <v>0</v>
      </c>
      <c r="AA59" s="4">
        <v>0</v>
      </c>
      <c r="AB59" s="4">
        <v>0</v>
      </c>
      <c r="AC59" s="36">
        <v>66853</v>
      </c>
      <c r="AD59" s="4">
        <v>0</v>
      </c>
      <c r="AE59" s="4">
        <v>0</v>
      </c>
      <c r="AF59" s="4">
        <v>86</v>
      </c>
      <c r="AG59" s="4">
        <v>0</v>
      </c>
      <c r="AH59" s="40">
        <v>313552</v>
      </c>
      <c r="AI59" s="40">
        <v>18444</v>
      </c>
      <c r="AJ59" s="4">
        <v>0</v>
      </c>
      <c r="AK59" s="4">
        <v>0</v>
      </c>
      <c r="AL59" s="40">
        <v>3972</v>
      </c>
      <c r="AM59" s="40">
        <v>293988</v>
      </c>
      <c r="AN59" s="4">
        <v>0</v>
      </c>
      <c r="AO59" s="4">
        <v>0</v>
      </c>
      <c r="AP59" s="40">
        <v>4501</v>
      </c>
      <c r="AQ59" s="4">
        <v>0</v>
      </c>
      <c r="AR59" s="4">
        <v>0</v>
      </c>
      <c r="AS59" s="4">
        <v>0</v>
      </c>
      <c r="AT59" s="40">
        <v>75792</v>
      </c>
      <c r="AU59" s="40">
        <v>68102</v>
      </c>
      <c r="AV59" s="40">
        <v>36705</v>
      </c>
      <c r="AW59" s="4">
        <v>0</v>
      </c>
      <c r="AX59" s="40">
        <v>33125</v>
      </c>
      <c r="AY59" s="4">
        <v>0</v>
      </c>
      <c r="AZ59" s="4">
        <v>0</v>
      </c>
      <c r="BA59" s="4">
        <v>0</v>
      </c>
      <c r="BB59" s="40">
        <v>24472</v>
      </c>
      <c r="BC59" s="40">
        <v>54557</v>
      </c>
      <c r="BD59" s="40">
        <v>36473</v>
      </c>
      <c r="BE59" s="40">
        <v>147466</v>
      </c>
      <c r="BF59" s="40">
        <v>77812</v>
      </c>
      <c r="BG59" s="40">
        <v>98769</v>
      </c>
      <c r="BH59" s="40">
        <v>8823</v>
      </c>
      <c r="BI59" s="4">
        <v>0</v>
      </c>
      <c r="BJ59" s="4">
        <v>0</v>
      </c>
      <c r="BK59" s="4">
        <v>0</v>
      </c>
      <c r="BL59" s="40">
        <v>1800</v>
      </c>
      <c r="BM59" s="4">
        <v>0</v>
      </c>
      <c r="BN59" s="4">
        <v>0</v>
      </c>
      <c r="BO59" s="40">
        <v>97929</v>
      </c>
      <c r="BP59" s="40">
        <v>50318</v>
      </c>
      <c r="BQ59" s="4">
        <v>0</v>
      </c>
      <c r="BR59" s="4">
        <v>0</v>
      </c>
      <c r="BS59" s="4">
        <v>0</v>
      </c>
      <c r="BT59" s="40">
        <v>15027</v>
      </c>
      <c r="BU59" s="40">
        <v>34055</v>
      </c>
      <c r="BV59" s="4">
        <v>0</v>
      </c>
      <c r="BW59" s="4">
        <v>0</v>
      </c>
      <c r="BX59" s="36">
        <v>0</v>
      </c>
      <c r="BZ59" s="36">
        <f t="shared" si="19"/>
        <v>1896387</v>
      </c>
    </row>
    <row r="60" spans="1:78" x14ac:dyDescent="0.25">
      <c r="A60" s="39" t="s">
        <v>680</v>
      </c>
      <c r="B60" s="39" t="s">
        <v>681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36">
        <v>0</v>
      </c>
      <c r="L60" s="36">
        <v>0</v>
      </c>
      <c r="M60" s="4">
        <v>0</v>
      </c>
      <c r="N60" s="4">
        <v>0</v>
      </c>
      <c r="O60" s="4">
        <v>0</v>
      </c>
      <c r="P60" s="4">
        <v>0</v>
      </c>
      <c r="Q60" s="40">
        <v>37067</v>
      </c>
      <c r="R60" s="4">
        <v>0</v>
      </c>
      <c r="S60" s="4">
        <v>0</v>
      </c>
      <c r="T60" s="36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36">
        <v>0</v>
      </c>
      <c r="AD60" s="4">
        <v>0</v>
      </c>
      <c r="AE60" s="4">
        <v>0</v>
      </c>
      <c r="AF60" s="4">
        <v>0</v>
      </c>
      <c r="AG60" s="4">
        <v>0</v>
      </c>
      <c r="AH60" s="40">
        <v>64803</v>
      </c>
      <c r="AI60" s="4">
        <v>0</v>
      </c>
      <c r="AJ60" s="4">
        <v>0</v>
      </c>
      <c r="AK60" s="4">
        <v>0</v>
      </c>
      <c r="AL60" s="40">
        <v>0</v>
      </c>
      <c r="AM60" s="4">
        <v>0</v>
      </c>
      <c r="AN60" s="4">
        <v>0</v>
      </c>
      <c r="AO60" s="4">
        <v>497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420</v>
      </c>
      <c r="AW60" s="4">
        <v>0</v>
      </c>
      <c r="AX60" s="4">
        <v>0</v>
      </c>
      <c r="AY60" s="4">
        <v>0</v>
      </c>
      <c r="AZ60" s="40">
        <v>44778</v>
      </c>
      <c r="BA60" s="4">
        <v>0</v>
      </c>
      <c r="BB60" s="4">
        <v>0</v>
      </c>
      <c r="BC60" s="4">
        <v>0</v>
      </c>
      <c r="BD60" s="4">
        <v>0</v>
      </c>
      <c r="BE60" s="40">
        <v>27650</v>
      </c>
      <c r="BF60" s="40">
        <v>24374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36">
        <v>0</v>
      </c>
      <c r="BZ60" s="36">
        <f t="shared" si="19"/>
        <v>199589</v>
      </c>
    </row>
    <row r="61" spans="1:78" x14ac:dyDescent="0.25">
      <c r="A61" s="39" t="s">
        <v>682</v>
      </c>
      <c r="B61" s="39" t="s">
        <v>683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36">
        <v>0</v>
      </c>
      <c r="L61" s="36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36">
        <v>4000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36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0">
        <v>0</v>
      </c>
      <c r="AM61" s="4">
        <v>0</v>
      </c>
      <c r="AN61" s="4">
        <v>0</v>
      </c>
      <c r="AO61" s="40">
        <v>7678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0">
        <v>64582</v>
      </c>
      <c r="BC61" s="40">
        <v>7599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36">
        <v>0</v>
      </c>
      <c r="BZ61" s="36">
        <f t="shared" si="19"/>
        <v>83859</v>
      </c>
    </row>
    <row r="62" spans="1:78" x14ac:dyDescent="0.25">
      <c r="A62" s="39" t="s">
        <v>684</v>
      </c>
      <c r="B62" s="39" t="s">
        <v>685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36">
        <v>0</v>
      </c>
      <c r="L62" s="36">
        <v>0</v>
      </c>
      <c r="M62" s="4">
        <v>0</v>
      </c>
      <c r="N62" s="4">
        <v>0</v>
      </c>
      <c r="O62" s="4">
        <v>0</v>
      </c>
      <c r="P62" s="4">
        <v>100</v>
      </c>
      <c r="Q62" s="4">
        <v>0</v>
      </c>
      <c r="R62" s="4">
        <v>0</v>
      </c>
      <c r="S62" s="4">
        <v>0</v>
      </c>
      <c r="T62" s="36">
        <v>0</v>
      </c>
      <c r="U62" s="4">
        <v>0</v>
      </c>
      <c r="V62" s="4">
        <v>0</v>
      </c>
      <c r="W62" s="4">
        <v>0</v>
      </c>
      <c r="X62" s="40">
        <v>4538</v>
      </c>
      <c r="Y62" s="4">
        <v>0</v>
      </c>
      <c r="Z62" s="4">
        <v>0</v>
      </c>
      <c r="AA62" s="4">
        <v>0</v>
      </c>
      <c r="AB62" s="4">
        <v>0</v>
      </c>
      <c r="AC62" s="36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0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36">
        <v>0</v>
      </c>
      <c r="BZ62" s="36">
        <f t="shared" si="19"/>
        <v>4638</v>
      </c>
    </row>
    <row r="63" spans="1:78" x14ac:dyDescent="0.25">
      <c r="A63" s="39" t="s">
        <v>686</v>
      </c>
      <c r="B63" s="39" t="s">
        <v>687</v>
      </c>
      <c r="K63" s="36">
        <v>0</v>
      </c>
      <c r="L63" s="36">
        <v>0</v>
      </c>
      <c r="T63" s="36">
        <v>0</v>
      </c>
      <c r="AC63" s="36">
        <v>0</v>
      </c>
      <c r="AL63" s="40">
        <v>0</v>
      </c>
      <c r="BX63" s="36">
        <v>0</v>
      </c>
      <c r="BZ63" s="36">
        <f t="shared" si="19"/>
        <v>0</v>
      </c>
    </row>
    <row r="64" spans="1:78" x14ac:dyDescent="0.25">
      <c r="A64" s="39" t="s">
        <v>688</v>
      </c>
      <c r="B64" s="39" t="s">
        <v>689</v>
      </c>
      <c r="C64" s="40">
        <v>60353</v>
      </c>
      <c r="D64" s="40">
        <v>461375</v>
      </c>
      <c r="E64" s="40">
        <v>91674</v>
      </c>
      <c r="F64" s="40">
        <v>178152</v>
      </c>
      <c r="G64" s="40">
        <v>98609</v>
      </c>
      <c r="H64" s="40">
        <v>48488</v>
      </c>
      <c r="I64" s="40">
        <v>14546</v>
      </c>
      <c r="J64" s="40">
        <v>133366</v>
      </c>
      <c r="K64" s="36">
        <v>222774</v>
      </c>
      <c r="L64" s="36">
        <v>48299</v>
      </c>
      <c r="M64" s="40">
        <v>1001770</v>
      </c>
      <c r="N64" s="40">
        <v>1024945</v>
      </c>
      <c r="O64" s="40">
        <v>8987</v>
      </c>
      <c r="P64" s="40">
        <v>3483101</v>
      </c>
      <c r="Q64" s="40">
        <v>273970</v>
      </c>
      <c r="R64" s="40">
        <v>53048</v>
      </c>
      <c r="S64" s="40">
        <v>345607</v>
      </c>
      <c r="T64" s="36">
        <v>417105</v>
      </c>
      <c r="U64" s="40">
        <v>198300</v>
      </c>
      <c r="V64" s="40">
        <v>383199</v>
      </c>
      <c r="W64" s="40">
        <v>11321</v>
      </c>
      <c r="X64" s="40">
        <v>72959</v>
      </c>
      <c r="Y64" s="40">
        <v>358485</v>
      </c>
      <c r="Z64" s="40">
        <v>119503</v>
      </c>
      <c r="AA64" s="40">
        <v>110091</v>
      </c>
      <c r="AB64" s="40">
        <v>277050</v>
      </c>
      <c r="AC64" s="36">
        <v>317682</v>
      </c>
      <c r="AD64" s="40">
        <v>29292</v>
      </c>
      <c r="AE64" s="40">
        <v>179776</v>
      </c>
      <c r="AF64" s="4">
        <v>0</v>
      </c>
      <c r="AG64" s="40">
        <v>87991</v>
      </c>
      <c r="AH64" s="40">
        <v>1136879</v>
      </c>
      <c r="AI64" s="40">
        <v>93292</v>
      </c>
      <c r="AJ64" s="4">
        <v>0</v>
      </c>
      <c r="AK64" s="40">
        <v>87736</v>
      </c>
      <c r="AL64" s="40">
        <v>109555</v>
      </c>
      <c r="AM64" s="40">
        <v>1203829</v>
      </c>
      <c r="AN64" s="40">
        <v>124018</v>
      </c>
      <c r="AO64" s="40">
        <v>84148</v>
      </c>
      <c r="AP64" s="40">
        <v>486434</v>
      </c>
      <c r="AQ64" s="40">
        <v>238606</v>
      </c>
      <c r="AR64" s="40">
        <v>11094</v>
      </c>
      <c r="AS64" s="40">
        <v>218297</v>
      </c>
      <c r="AT64" s="40">
        <v>1329106</v>
      </c>
      <c r="AU64" s="40">
        <v>324074</v>
      </c>
      <c r="AV64" s="40">
        <v>156856</v>
      </c>
      <c r="AW64" s="40">
        <v>179476</v>
      </c>
      <c r="AX64" s="40">
        <v>268125</v>
      </c>
      <c r="AY64" s="40">
        <v>71382</v>
      </c>
      <c r="AZ64" s="40">
        <v>52579</v>
      </c>
      <c r="BA64" s="40">
        <v>405050</v>
      </c>
      <c r="BB64" s="40">
        <v>298395</v>
      </c>
      <c r="BC64" s="40">
        <v>181453</v>
      </c>
      <c r="BD64" s="40">
        <v>1437752</v>
      </c>
      <c r="BE64" s="40">
        <v>307130</v>
      </c>
      <c r="BF64" s="40">
        <v>1058484</v>
      </c>
      <c r="BG64" s="40">
        <v>787381</v>
      </c>
      <c r="BH64" s="40">
        <v>51668</v>
      </c>
      <c r="BI64" s="40">
        <v>93260</v>
      </c>
      <c r="BJ64" s="40">
        <v>225492</v>
      </c>
      <c r="BK64" s="40">
        <v>17564</v>
      </c>
      <c r="BL64" s="40">
        <v>4853</v>
      </c>
      <c r="BM64" s="40">
        <v>207990</v>
      </c>
      <c r="BN64" s="40">
        <v>93470</v>
      </c>
      <c r="BO64" s="40">
        <v>130235</v>
      </c>
      <c r="BP64" s="40">
        <v>502045</v>
      </c>
      <c r="BQ64" s="40">
        <v>27141</v>
      </c>
      <c r="BR64" s="40">
        <v>304394</v>
      </c>
      <c r="BS64" s="40">
        <v>254959</v>
      </c>
      <c r="BT64" s="40">
        <v>22643</v>
      </c>
      <c r="BU64" s="40">
        <v>896622</v>
      </c>
      <c r="BV64" s="40">
        <v>198849</v>
      </c>
      <c r="BW64" s="40">
        <v>303922</v>
      </c>
      <c r="BX64" s="36">
        <v>1711722</v>
      </c>
      <c r="BZ64" s="36">
        <f t="shared" si="19"/>
        <v>25809778</v>
      </c>
    </row>
    <row r="65" spans="1:78" x14ac:dyDescent="0.25">
      <c r="A65" s="39" t="s">
        <v>690</v>
      </c>
      <c r="B65" s="39" t="s">
        <v>691</v>
      </c>
      <c r="C65" s="4">
        <v>0</v>
      </c>
      <c r="D65" s="4">
        <v>0</v>
      </c>
      <c r="E65" s="4">
        <v>500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36">
        <v>0</v>
      </c>
      <c r="L65" s="36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36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36">
        <v>2018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0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749</v>
      </c>
      <c r="AV65" s="4">
        <v>0</v>
      </c>
      <c r="AW65" s="40">
        <v>320000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36">
        <v>0</v>
      </c>
      <c r="BZ65" s="36">
        <f t="shared" si="19"/>
        <v>323267</v>
      </c>
    </row>
    <row r="66" spans="1:78" x14ac:dyDescent="0.25">
      <c r="A66" s="39" t="s">
        <v>692</v>
      </c>
      <c r="B66" s="39" t="s">
        <v>693</v>
      </c>
      <c r="C66" s="40">
        <v>258812</v>
      </c>
      <c r="D66" s="40">
        <v>523879</v>
      </c>
      <c r="E66" s="4">
        <v>0</v>
      </c>
      <c r="F66" s="40">
        <v>219812</v>
      </c>
      <c r="G66" s="40">
        <v>114527</v>
      </c>
      <c r="H66" s="40">
        <v>91066</v>
      </c>
      <c r="I66" s="4">
        <v>0</v>
      </c>
      <c r="J66" s="40">
        <v>102715</v>
      </c>
      <c r="K66" s="36">
        <v>0</v>
      </c>
      <c r="L66" s="36">
        <v>0</v>
      </c>
      <c r="M66" s="40">
        <v>1042992</v>
      </c>
      <c r="N66" s="40">
        <v>45963</v>
      </c>
      <c r="O66" s="40">
        <v>46121</v>
      </c>
      <c r="P66" s="40">
        <v>2154738</v>
      </c>
      <c r="Q66" s="40">
        <v>128740</v>
      </c>
      <c r="R66" s="40">
        <v>35281</v>
      </c>
      <c r="S66" s="40">
        <v>55013</v>
      </c>
      <c r="T66" s="36">
        <v>34849</v>
      </c>
      <c r="U66" s="40">
        <v>10998</v>
      </c>
      <c r="V66" s="40">
        <v>212119</v>
      </c>
      <c r="W66" s="4">
        <v>0</v>
      </c>
      <c r="X66" s="4">
        <v>0</v>
      </c>
      <c r="Y66" s="40">
        <v>793507</v>
      </c>
      <c r="Z66" s="40">
        <v>53201</v>
      </c>
      <c r="AA66" s="4">
        <v>0</v>
      </c>
      <c r="AB66" s="4">
        <v>0</v>
      </c>
      <c r="AC66" s="36">
        <v>43559</v>
      </c>
      <c r="AD66" s="40">
        <v>28572</v>
      </c>
      <c r="AE66" s="40">
        <v>36561</v>
      </c>
      <c r="AF66" s="40">
        <v>111837</v>
      </c>
      <c r="AG66" s="40">
        <v>539876</v>
      </c>
      <c r="AH66" s="40">
        <v>868900</v>
      </c>
      <c r="AI66" s="4">
        <v>0</v>
      </c>
      <c r="AJ66" s="4">
        <v>0</v>
      </c>
      <c r="AK66" s="4">
        <v>0</v>
      </c>
      <c r="AL66" s="40">
        <v>13426</v>
      </c>
      <c r="AM66" s="40">
        <v>178221</v>
      </c>
      <c r="AN66" s="4">
        <v>0</v>
      </c>
      <c r="AO66" s="40">
        <v>138398</v>
      </c>
      <c r="AP66" s="40">
        <v>198824</v>
      </c>
      <c r="AQ66" s="40">
        <v>309567</v>
      </c>
      <c r="AR66" s="40">
        <v>7337</v>
      </c>
      <c r="AS66" s="4">
        <v>0</v>
      </c>
      <c r="AT66" s="40">
        <v>587730</v>
      </c>
      <c r="AU66" s="40">
        <v>163629</v>
      </c>
      <c r="AV66" s="4">
        <v>0</v>
      </c>
      <c r="AW66" s="4">
        <v>0</v>
      </c>
      <c r="AX66" s="40">
        <v>870208</v>
      </c>
      <c r="AY66" s="4">
        <v>0</v>
      </c>
      <c r="AZ66" s="40">
        <v>19578</v>
      </c>
      <c r="BA66" s="4">
        <v>266</v>
      </c>
      <c r="BB66" s="40">
        <v>373076</v>
      </c>
      <c r="BC66" s="40">
        <v>39903</v>
      </c>
      <c r="BD66" s="4">
        <v>0</v>
      </c>
      <c r="BE66" s="40">
        <v>8630</v>
      </c>
      <c r="BF66" s="40">
        <v>407841</v>
      </c>
      <c r="BG66" s="40">
        <v>407408</v>
      </c>
      <c r="BH66" s="4">
        <v>0</v>
      </c>
      <c r="BI66" s="4">
        <v>0</v>
      </c>
      <c r="BJ66" s="40">
        <v>768529</v>
      </c>
      <c r="BK66" s="40">
        <v>43393</v>
      </c>
      <c r="BL66" s="40">
        <v>2010</v>
      </c>
      <c r="BM66" s="40">
        <v>151142</v>
      </c>
      <c r="BN66" s="40">
        <v>80519</v>
      </c>
      <c r="BO66" s="40">
        <v>69158</v>
      </c>
      <c r="BP66" s="40">
        <v>17484</v>
      </c>
      <c r="BQ66" s="40">
        <v>26089</v>
      </c>
      <c r="BR66" s="40">
        <v>7316</v>
      </c>
      <c r="BS66" s="40">
        <v>72903</v>
      </c>
      <c r="BT66" s="40">
        <v>4161</v>
      </c>
      <c r="BU66" s="40">
        <v>30883</v>
      </c>
      <c r="BV66" s="40">
        <v>71950</v>
      </c>
      <c r="BW66" s="40">
        <v>249629</v>
      </c>
      <c r="BX66" s="36">
        <v>43703</v>
      </c>
      <c r="BZ66" s="36">
        <f t="shared" si="19"/>
        <v>12916549</v>
      </c>
    </row>
    <row r="67" spans="1:78" x14ac:dyDescent="0.25">
      <c r="A67" s="4" t="s">
        <v>694</v>
      </c>
      <c r="B67" s="4" t="s">
        <v>695</v>
      </c>
      <c r="C67" s="40">
        <f>SUM(C4:C66)</f>
        <v>20947629</v>
      </c>
      <c r="D67" s="40">
        <f t="shared" ref="D67:BN67" si="20">SUM(D4:D66)</f>
        <v>161332141</v>
      </c>
      <c r="E67" s="40">
        <f t="shared" si="20"/>
        <v>8373859</v>
      </c>
      <c r="F67" s="40">
        <f t="shared" si="20"/>
        <v>64560624</v>
      </c>
      <c r="G67" s="40">
        <f t="shared" si="20"/>
        <v>22369806</v>
      </c>
      <c r="H67" s="40">
        <f t="shared" si="20"/>
        <v>16223429</v>
      </c>
      <c r="I67" s="40">
        <f t="shared" si="20"/>
        <v>22275203</v>
      </c>
      <c r="J67" s="40">
        <f t="shared" si="20"/>
        <v>78116979</v>
      </c>
      <c r="K67" s="40">
        <f t="shared" si="20"/>
        <v>15447159</v>
      </c>
      <c r="L67" s="36">
        <v>24492996</v>
      </c>
      <c r="M67" s="40">
        <f t="shared" si="20"/>
        <v>181867486</v>
      </c>
      <c r="N67" s="40">
        <f t="shared" si="20"/>
        <v>208439592</v>
      </c>
      <c r="O67" s="40">
        <f t="shared" si="20"/>
        <v>12340570</v>
      </c>
      <c r="P67" s="40">
        <f t="shared" si="20"/>
        <v>360641335</v>
      </c>
      <c r="Q67" s="40">
        <f t="shared" si="20"/>
        <v>58586310</v>
      </c>
      <c r="R67" s="40">
        <f t="shared" si="20"/>
        <v>32526194</v>
      </c>
      <c r="S67" s="40">
        <f t="shared" si="20"/>
        <v>44142966</v>
      </c>
      <c r="T67" s="40">
        <f t="shared" si="20"/>
        <v>31419618</v>
      </c>
      <c r="U67" s="40">
        <f t="shared" si="20"/>
        <v>33990307</v>
      </c>
      <c r="V67" s="40">
        <f t="shared" si="20"/>
        <v>66975773</v>
      </c>
      <c r="W67" s="40">
        <f t="shared" si="20"/>
        <v>8841419</v>
      </c>
      <c r="X67" s="40">
        <f t="shared" si="20"/>
        <v>21951880</v>
      </c>
      <c r="Y67" s="40">
        <f t="shared" si="20"/>
        <v>165605440</v>
      </c>
      <c r="Z67" s="40">
        <f t="shared" si="20"/>
        <v>16742457</v>
      </c>
      <c r="AA67" s="40">
        <f t="shared" si="20"/>
        <v>23181114</v>
      </c>
      <c r="AB67" s="40">
        <f t="shared" si="20"/>
        <v>26643755</v>
      </c>
      <c r="AC67" s="40">
        <f t="shared" si="20"/>
        <v>116107105</v>
      </c>
      <c r="AD67" s="40">
        <f t="shared" si="20"/>
        <v>8407701</v>
      </c>
      <c r="AE67" s="40">
        <f t="shared" si="20"/>
        <v>22401935</v>
      </c>
      <c r="AF67" s="40">
        <f t="shared" si="20"/>
        <v>8831636</v>
      </c>
      <c r="AG67" s="40">
        <f t="shared" si="20"/>
        <v>61734058</v>
      </c>
      <c r="AH67" s="40">
        <f t="shared" si="20"/>
        <v>481584421</v>
      </c>
      <c r="AI67" s="40">
        <f t="shared" si="20"/>
        <v>60255685</v>
      </c>
      <c r="AJ67" s="40">
        <f t="shared" si="20"/>
        <v>6699850</v>
      </c>
      <c r="AK67" s="40">
        <f t="shared" si="20"/>
        <v>9043094</v>
      </c>
      <c r="AL67" s="40">
        <f t="shared" si="20"/>
        <v>21536478</v>
      </c>
      <c r="AM67" s="40">
        <f t="shared" si="20"/>
        <v>323697221</v>
      </c>
      <c r="AN67" s="40">
        <f t="shared" si="20"/>
        <v>16767380</v>
      </c>
      <c r="AO67" s="40">
        <f t="shared" si="20"/>
        <v>69805083</v>
      </c>
      <c r="AP67" s="40">
        <f t="shared" si="20"/>
        <v>88577200</v>
      </c>
      <c r="AQ67" s="40">
        <f t="shared" si="20"/>
        <v>41318942</v>
      </c>
      <c r="AR67" s="40">
        <f t="shared" si="20"/>
        <v>20671836</v>
      </c>
      <c r="AS67" s="40">
        <f t="shared" si="20"/>
        <v>8961615</v>
      </c>
      <c r="AT67" s="40">
        <f t="shared" si="20"/>
        <v>195344070</v>
      </c>
      <c r="AU67" s="40">
        <f t="shared" si="20"/>
        <v>62017963</v>
      </c>
      <c r="AV67" s="40">
        <f t="shared" si="20"/>
        <v>15093734</v>
      </c>
      <c r="AW67" s="40">
        <f t="shared" si="20"/>
        <v>22372224</v>
      </c>
      <c r="AX67" s="40">
        <f t="shared" si="20"/>
        <v>132583834</v>
      </c>
      <c r="AY67" s="40">
        <f t="shared" si="20"/>
        <v>5833306</v>
      </c>
      <c r="AZ67" s="40">
        <f t="shared" si="20"/>
        <v>27525144</v>
      </c>
      <c r="BA67" s="40">
        <f t="shared" si="20"/>
        <v>22133045</v>
      </c>
      <c r="BB67" s="40">
        <f t="shared" si="20"/>
        <v>43434568</v>
      </c>
      <c r="BC67" s="40">
        <f t="shared" si="20"/>
        <v>77703349</v>
      </c>
      <c r="BD67" s="40">
        <f t="shared" si="20"/>
        <v>81583401</v>
      </c>
      <c r="BE67" s="40">
        <f t="shared" si="20"/>
        <v>94799980</v>
      </c>
      <c r="BF67" s="40">
        <f t="shared" si="20"/>
        <v>205601413</v>
      </c>
      <c r="BG67" s="40">
        <f t="shared" si="20"/>
        <v>194779466</v>
      </c>
      <c r="BH67" s="40">
        <f t="shared" si="20"/>
        <v>13930330</v>
      </c>
      <c r="BI67" s="40">
        <f t="shared" si="20"/>
        <v>34046057</v>
      </c>
      <c r="BJ67" s="40">
        <f t="shared" si="20"/>
        <v>61884576</v>
      </c>
      <c r="BK67" s="40">
        <f t="shared" si="20"/>
        <v>20888754</v>
      </c>
      <c r="BL67" s="40">
        <f t="shared" si="20"/>
        <v>17811881</v>
      </c>
      <c r="BM67" s="40">
        <f t="shared" si="20"/>
        <v>67272912</v>
      </c>
      <c r="BN67" s="40">
        <f t="shared" si="20"/>
        <v>78525997</v>
      </c>
      <c r="BO67" s="40">
        <f t="shared" ref="BO67:BZ67" si="21">SUM(BO4:BO66)</f>
        <v>68066627</v>
      </c>
      <c r="BP67" s="40">
        <f t="shared" si="21"/>
        <v>94264411</v>
      </c>
      <c r="BQ67" s="40">
        <f t="shared" si="21"/>
        <v>24588956</v>
      </c>
      <c r="BR67" s="40">
        <f t="shared" si="21"/>
        <v>24105065</v>
      </c>
      <c r="BS67" s="40">
        <f t="shared" si="21"/>
        <v>35046695</v>
      </c>
      <c r="BT67" s="40">
        <f t="shared" si="21"/>
        <v>60952180</v>
      </c>
      <c r="BU67" s="40">
        <f t="shared" si="21"/>
        <v>119632264</v>
      </c>
      <c r="BV67" s="40">
        <f t="shared" si="21"/>
        <v>111111716</v>
      </c>
      <c r="BW67" s="40">
        <f t="shared" si="21"/>
        <v>88409249</v>
      </c>
      <c r="BX67" s="40">
        <f t="shared" si="21"/>
        <v>117999080</v>
      </c>
      <c r="BY67" s="40"/>
      <c r="BZ67" s="36">
        <f t="shared" si="21"/>
        <v>5313779528</v>
      </c>
    </row>
    <row r="68" spans="1:78" x14ac:dyDescent="0.25">
      <c r="A68" s="4" t="s">
        <v>696</v>
      </c>
      <c r="B68" s="4" t="s">
        <v>697</v>
      </c>
      <c r="K68" s="36">
        <v>0</v>
      </c>
      <c r="L68" s="36">
        <v>0</v>
      </c>
      <c r="T68" s="36">
        <v>0</v>
      </c>
      <c r="AC68" s="36">
        <v>0</v>
      </c>
      <c r="AL68" s="40">
        <v>0</v>
      </c>
      <c r="BX68" s="36"/>
      <c r="BZ68" s="36">
        <f t="shared" ref="BZ68:BZ107" si="22">SUM(C68:BY68)</f>
        <v>0</v>
      </c>
    </row>
    <row r="69" spans="1:78" x14ac:dyDescent="0.25">
      <c r="A69" s="4" t="s">
        <v>698</v>
      </c>
      <c r="B69" s="4" t="s">
        <v>699</v>
      </c>
      <c r="K69" s="36">
        <v>0</v>
      </c>
      <c r="L69" s="36">
        <v>0</v>
      </c>
      <c r="T69" s="36">
        <v>0</v>
      </c>
      <c r="AC69" s="36">
        <v>0</v>
      </c>
      <c r="AL69" s="40">
        <v>0</v>
      </c>
      <c r="BX69" s="36">
        <v>0</v>
      </c>
      <c r="BZ69" s="36">
        <f t="shared" si="22"/>
        <v>0</v>
      </c>
    </row>
    <row r="70" spans="1:78" x14ac:dyDescent="0.25">
      <c r="A70" s="41" t="s">
        <v>700</v>
      </c>
      <c r="B70" s="41" t="s">
        <v>701</v>
      </c>
      <c r="C70" s="40">
        <v>224651</v>
      </c>
      <c r="D70" s="40">
        <v>1089388</v>
      </c>
      <c r="E70" s="40">
        <v>304857</v>
      </c>
      <c r="F70" s="4">
        <v>0</v>
      </c>
      <c r="G70" s="40">
        <v>2922</v>
      </c>
      <c r="H70" s="4">
        <v>0</v>
      </c>
      <c r="I70" s="4">
        <v>0</v>
      </c>
      <c r="J70" s="40">
        <v>279630</v>
      </c>
      <c r="K70" s="36">
        <v>156419</v>
      </c>
      <c r="L70" s="36">
        <v>159483</v>
      </c>
      <c r="M70" s="40">
        <v>3912405</v>
      </c>
      <c r="N70" s="40">
        <v>3606868</v>
      </c>
      <c r="O70" s="40">
        <v>249408</v>
      </c>
      <c r="P70" s="40">
        <v>2576069</v>
      </c>
      <c r="Q70" s="40">
        <v>508332</v>
      </c>
      <c r="R70" s="40">
        <v>137319</v>
      </c>
      <c r="S70" s="40">
        <v>79701</v>
      </c>
      <c r="T70" s="36">
        <v>267878</v>
      </c>
      <c r="U70" s="40">
        <v>493959</v>
      </c>
      <c r="V70" s="40">
        <v>701602</v>
      </c>
      <c r="W70" s="4">
        <v>0</v>
      </c>
      <c r="X70" s="40">
        <v>185940</v>
      </c>
      <c r="Y70" s="40">
        <v>87341</v>
      </c>
      <c r="Z70" s="40">
        <v>150835</v>
      </c>
      <c r="AA70" s="40">
        <v>145988</v>
      </c>
      <c r="AB70" s="40">
        <v>906254</v>
      </c>
      <c r="AC70" s="36">
        <v>624185</v>
      </c>
      <c r="AD70" s="40">
        <v>57840</v>
      </c>
      <c r="AE70" s="40">
        <v>596994</v>
      </c>
      <c r="AF70" s="4">
        <v>0</v>
      </c>
      <c r="AG70" s="40">
        <v>391843</v>
      </c>
      <c r="AH70" s="40">
        <v>5358230</v>
      </c>
      <c r="AI70" s="40">
        <v>564815</v>
      </c>
      <c r="AJ70" s="40">
        <v>100914</v>
      </c>
      <c r="AK70" s="4">
        <v>0</v>
      </c>
      <c r="AL70" s="40">
        <v>367008</v>
      </c>
      <c r="AM70" s="40">
        <v>4121524</v>
      </c>
      <c r="AN70" s="40">
        <v>583000</v>
      </c>
      <c r="AO70" s="40">
        <v>358785</v>
      </c>
      <c r="AP70" s="40">
        <v>149724</v>
      </c>
      <c r="AQ70" s="40">
        <v>359756</v>
      </c>
      <c r="AR70" s="40">
        <v>17127</v>
      </c>
      <c r="AS70" s="40">
        <v>53761</v>
      </c>
      <c r="AT70" s="40">
        <v>2966913</v>
      </c>
      <c r="AU70" s="40">
        <v>331303</v>
      </c>
      <c r="AV70" s="40">
        <v>74945</v>
      </c>
      <c r="AW70" s="40">
        <v>203143</v>
      </c>
      <c r="AX70" s="40">
        <v>1637999</v>
      </c>
      <c r="AY70" s="40">
        <v>53840</v>
      </c>
      <c r="AZ70" s="40">
        <v>220487</v>
      </c>
      <c r="BA70" s="40">
        <v>700950</v>
      </c>
      <c r="BB70" s="40">
        <v>455626</v>
      </c>
      <c r="BC70" s="40">
        <v>361603</v>
      </c>
      <c r="BD70" s="40">
        <v>924635</v>
      </c>
      <c r="BE70" s="40">
        <v>674096</v>
      </c>
      <c r="BF70" s="40">
        <v>4225412</v>
      </c>
      <c r="BG70" s="40">
        <v>3169910</v>
      </c>
      <c r="BH70" s="40">
        <v>3903</v>
      </c>
      <c r="BI70" s="40">
        <v>36911</v>
      </c>
      <c r="BJ70" s="40">
        <v>177803</v>
      </c>
      <c r="BK70" s="40">
        <v>2102</v>
      </c>
      <c r="BL70" s="40">
        <v>15832</v>
      </c>
      <c r="BM70" s="40">
        <v>122396</v>
      </c>
      <c r="BN70" s="40">
        <v>462543</v>
      </c>
      <c r="BO70" s="40">
        <v>1331293</v>
      </c>
      <c r="BP70" s="40">
        <v>1537639</v>
      </c>
      <c r="BQ70" s="4">
        <v>0</v>
      </c>
      <c r="BR70" s="4">
        <v>0</v>
      </c>
      <c r="BS70" s="40">
        <v>167693</v>
      </c>
      <c r="BT70" s="40">
        <v>580040</v>
      </c>
      <c r="BU70" s="40">
        <v>1256808</v>
      </c>
      <c r="BV70" s="40">
        <v>1088895</v>
      </c>
      <c r="BW70" s="40">
        <v>811652</v>
      </c>
      <c r="BX70" s="36">
        <v>620869</v>
      </c>
      <c r="BZ70" s="36">
        <f t="shared" si="22"/>
        <v>54149996</v>
      </c>
    </row>
    <row r="71" spans="1:78" x14ac:dyDescent="0.25">
      <c r="A71" s="41" t="s">
        <v>702</v>
      </c>
      <c r="B71" s="41" t="s">
        <v>703</v>
      </c>
      <c r="C71" s="40">
        <v>943431</v>
      </c>
      <c r="D71" s="40">
        <v>6987480</v>
      </c>
      <c r="E71" s="40">
        <v>326675</v>
      </c>
      <c r="F71" s="40">
        <v>2039216</v>
      </c>
      <c r="G71" s="40">
        <v>1007784</v>
      </c>
      <c r="H71" s="40">
        <v>771415</v>
      </c>
      <c r="I71" s="40">
        <v>942192</v>
      </c>
      <c r="J71" s="40">
        <v>2744802</v>
      </c>
      <c r="K71" s="36">
        <v>862829</v>
      </c>
      <c r="L71" s="36">
        <v>949655</v>
      </c>
      <c r="M71" s="40">
        <v>6851169</v>
      </c>
      <c r="N71" s="40">
        <v>9032980</v>
      </c>
      <c r="O71" s="40">
        <v>692729</v>
      </c>
      <c r="P71" s="40">
        <v>18734482</v>
      </c>
      <c r="Q71" s="40">
        <v>2983810</v>
      </c>
      <c r="R71" s="40">
        <v>1313131</v>
      </c>
      <c r="S71" s="40">
        <v>1373759</v>
      </c>
      <c r="T71" s="36">
        <v>1437543</v>
      </c>
      <c r="U71" s="40">
        <v>1235025</v>
      </c>
      <c r="V71" s="40">
        <v>2907972</v>
      </c>
      <c r="W71" s="40">
        <v>253145</v>
      </c>
      <c r="X71" s="40">
        <v>1056417</v>
      </c>
      <c r="Y71" s="40">
        <v>6843319</v>
      </c>
      <c r="Z71" s="40">
        <v>782626</v>
      </c>
      <c r="AA71" s="40">
        <v>992682</v>
      </c>
      <c r="AB71" s="40">
        <v>1108836</v>
      </c>
      <c r="AC71" s="36">
        <v>4479130</v>
      </c>
      <c r="AD71" s="40">
        <v>164240</v>
      </c>
      <c r="AE71" s="40">
        <v>896065</v>
      </c>
      <c r="AF71" s="40">
        <v>274371</v>
      </c>
      <c r="AG71" s="40">
        <v>2539035</v>
      </c>
      <c r="AH71" s="40">
        <v>23881644</v>
      </c>
      <c r="AI71" s="40">
        <v>2386134</v>
      </c>
      <c r="AJ71" s="40">
        <v>264506</v>
      </c>
      <c r="AK71" s="40">
        <v>615730</v>
      </c>
      <c r="AL71" s="40">
        <v>1024994</v>
      </c>
      <c r="AM71" s="40">
        <v>12640350</v>
      </c>
      <c r="AN71" s="40">
        <v>752397</v>
      </c>
      <c r="AO71" s="40">
        <v>3079390</v>
      </c>
      <c r="AP71" s="40">
        <v>3792779</v>
      </c>
      <c r="AQ71" s="40">
        <v>1862624</v>
      </c>
      <c r="AR71" s="40">
        <v>850148</v>
      </c>
      <c r="AS71" s="40">
        <v>587111</v>
      </c>
      <c r="AT71" s="40">
        <v>9526811</v>
      </c>
      <c r="AU71" s="40">
        <v>1980914</v>
      </c>
      <c r="AV71" s="40">
        <v>549267</v>
      </c>
      <c r="AW71" s="40">
        <v>853637</v>
      </c>
      <c r="AX71" s="40">
        <v>5390127</v>
      </c>
      <c r="AY71" s="40">
        <v>282086</v>
      </c>
      <c r="AZ71" s="40">
        <v>945790</v>
      </c>
      <c r="BA71" s="40">
        <v>804279</v>
      </c>
      <c r="BB71" s="40">
        <v>1791980</v>
      </c>
      <c r="BC71" s="40">
        <v>4164116</v>
      </c>
      <c r="BD71" s="40">
        <v>5139805</v>
      </c>
      <c r="BE71" s="40">
        <v>3670623</v>
      </c>
      <c r="BF71" s="40">
        <v>6481845</v>
      </c>
      <c r="BG71" s="40">
        <v>8328690</v>
      </c>
      <c r="BH71" s="40">
        <v>794219</v>
      </c>
      <c r="BI71" s="40">
        <v>1352142</v>
      </c>
      <c r="BJ71" s="40">
        <v>2355075</v>
      </c>
      <c r="BK71" s="40">
        <v>800295</v>
      </c>
      <c r="BL71" s="40">
        <v>529121</v>
      </c>
      <c r="BM71" s="40">
        <v>2242904</v>
      </c>
      <c r="BN71" s="40">
        <v>2963695</v>
      </c>
      <c r="BO71" s="40">
        <v>3625803</v>
      </c>
      <c r="BP71" s="40">
        <v>5604848</v>
      </c>
      <c r="BQ71" s="40">
        <v>962128</v>
      </c>
      <c r="BR71" s="40">
        <v>1237886</v>
      </c>
      <c r="BS71" s="40">
        <v>1420430</v>
      </c>
      <c r="BT71" s="40">
        <v>2416103</v>
      </c>
      <c r="BU71" s="40">
        <v>5956224</v>
      </c>
      <c r="BV71" s="40">
        <v>5130294</v>
      </c>
      <c r="BW71" s="40">
        <v>3699802</v>
      </c>
      <c r="BX71" s="36">
        <v>2812974</v>
      </c>
      <c r="BZ71" s="36">
        <f t="shared" si="22"/>
        <v>229079665</v>
      </c>
    </row>
    <row r="72" spans="1:78" x14ac:dyDescent="0.25">
      <c r="A72" s="41" t="s">
        <v>704</v>
      </c>
      <c r="B72" s="41" t="s">
        <v>705</v>
      </c>
      <c r="C72" s="40">
        <v>606271</v>
      </c>
      <c r="D72" s="40">
        <v>3266983</v>
      </c>
      <c r="E72" s="40">
        <v>253576</v>
      </c>
      <c r="F72" s="40">
        <v>1165387</v>
      </c>
      <c r="G72" s="40">
        <v>696689</v>
      </c>
      <c r="H72" s="40">
        <v>496311</v>
      </c>
      <c r="I72" s="40">
        <v>457275</v>
      </c>
      <c r="J72" s="40">
        <v>2136580</v>
      </c>
      <c r="K72" s="36">
        <v>424105</v>
      </c>
      <c r="L72" s="36">
        <v>735674</v>
      </c>
      <c r="M72" s="40">
        <v>3215251</v>
      </c>
      <c r="N72" s="40">
        <v>5393007</v>
      </c>
      <c r="O72" s="40">
        <v>509186</v>
      </c>
      <c r="P72" s="40">
        <v>11808431</v>
      </c>
      <c r="Q72" s="40">
        <v>1575041</v>
      </c>
      <c r="R72" s="40">
        <v>893787</v>
      </c>
      <c r="S72" s="40">
        <v>1626644</v>
      </c>
      <c r="T72" s="36">
        <v>870293</v>
      </c>
      <c r="U72" s="40">
        <v>917809</v>
      </c>
      <c r="V72" s="40">
        <v>1603630</v>
      </c>
      <c r="W72" s="40">
        <v>370585</v>
      </c>
      <c r="X72" s="40">
        <v>702045</v>
      </c>
      <c r="Y72" s="40">
        <v>3226359</v>
      </c>
      <c r="Z72" s="40">
        <v>502349</v>
      </c>
      <c r="AA72" s="40">
        <v>686367</v>
      </c>
      <c r="AB72" s="40">
        <v>850705</v>
      </c>
      <c r="AC72" s="36">
        <v>3261478</v>
      </c>
      <c r="AD72" s="40">
        <v>162526</v>
      </c>
      <c r="AE72" s="40">
        <v>686830</v>
      </c>
      <c r="AF72" s="40">
        <v>197752</v>
      </c>
      <c r="AG72" s="40">
        <v>1854675</v>
      </c>
      <c r="AH72" s="40">
        <v>13301160</v>
      </c>
      <c r="AI72" s="40">
        <v>2017619</v>
      </c>
      <c r="AJ72" s="40">
        <v>178324</v>
      </c>
      <c r="AK72" s="40">
        <v>364755</v>
      </c>
      <c r="AL72" s="40">
        <v>607710</v>
      </c>
      <c r="AM72" s="40">
        <v>5388843</v>
      </c>
      <c r="AN72" s="40">
        <v>239705</v>
      </c>
      <c r="AO72" s="40">
        <v>2055288</v>
      </c>
      <c r="AP72" s="40">
        <v>1782486</v>
      </c>
      <c r="AQ72" s="40">
        <v>748351</v>
      </c>
      <c r="AR72" s="40">
        <v>681062</v>
      </c>
      <c r="AS72" s="40">
        <v>364000</v>
      </c>
      <c r="AT72" s="40">
        <v>3811162</v>
      </c>
      <c r="AU72" s="40">
        <v>1478235</v>
      </c>
      <c r="AV72" s="40">
        <v>250769</v>
      </c>
      <c r="AW72" s="40">
        <v>485605</v>
      </c>
      <c r="AX72" s="40">
        <v>3398663</v>
      </c>
      <c r="AY72" s="40">
        <v>150406</v>
      </c>
      <c r="AZ72" s="40">
        <v>604240</v>
      </c>
      <c r="BA72" s="40">
        <v>1524058</v>
      </c>
      <c r="BB72" s="40">
        <v>1089998</v>
      </c>
      <c r="BC72" s="40">
        <v>1715761</v>
      </c>
      <c r="BD72" s="40">
        <v>2826159</v>
      </c>
      <c r="BE72" s="40">
        <v>2589821</v>
      </c>
      <c r="BF72" s="40">
        <v>4397192</v>
      </c>
      <c r="BG72" s="40">
        <v>3497871</v>
      </c>
      <c r="BH72" s="40">
        <v>528920</v>
      </c>
      <c r="BI72" s="40">
        <v>708341</v>
      </c>
      <c r="BJ72" s="40">
        <v>1316023</v>
      </c>
      <c r="BK72" s="40">
        <v>532611</v>
      </c>
      <c r="BL72" s="40">
        <v>388473</v>
      </c>
      <c r="BM72" s="40">
        <v>1452340</v>
      </c>
      <c r="BN72" s="40">
        <v>2304812</v>
      </c>
      <c r="BO72" s="40">
        <v>2902214</v>
      </c>
      <c r="BP72" s="40">
        <v>2713955</v>
      </c>
      <c r="BQ72" s="40">
        <v>513624</v>
      </c>
      <c r="BR72" s="40">
        <v>1127487</v>
      </c>
      <c r="BS72" s="40">
        <v>687054</v>
      </c>
      <c r="BT72" s="40">
        <v>1727515</v>
      </c>
      <c r="BU72" s="40">
        <v>4440648</v>
      </c>
      <c r="BV72" s="40">
        <v>5741478</v>
      </c>
      <c r="BW72" s="40">
        <v>2241523</v>
      </c>
      <c r="BX72" s="36">
        <v>953531</v>
      </c>
      <c r="BZ72" s="36">
        <f t="shared" si="22"/>
        <v>136983393</v>
      </c>
    </row>
    <row r="73" spans="1:78" x14ac:dyDescent="0.25">
      <c r="A73" s="41" t="s">
        <v>706</v>
      </c>
      <c r="B73" s="41" t="s">
        <v>707</v>
      </c>
      <c r="C73" s="40">
        <v>82213</v>
      </c>
      <c r="D73" s="40">
        <v>2210090</v>
      </c>
      <c r="E73" s="4">
        <v>0</v>
      </c>
      <c r="F73" s="40">
        <v>1060267</v>
      </c>
      <c r="G73" s="40">
        <v>167732</v>
      </c>
      <c r="H73" s="40">
        <v>53340</v>
      </c>
      <c r="I73" s="40">
        <v>150822</v>
      </c>
      <c r="J73" s="40">
        <v>832481</v>
      </c>
      <c r="K73" s="36">
        <v>226358</v>
      </c>
      <c r="L73" s="36">
        <v>327156</v>
      </c>
      <c r="M73" s="40">
        <v>1487552</v>
      </c>
      <c r="N73" s="40">
        <v>3775065</v>
      </c>
      <c r="O73" s="40">
        <v>116881</v>
      </c>
      <c r="P73" s="40">
        <v>5196424</v>
      </c>
      <c r="Q73" s="40">
        <v>498467</v>
      </c>
      <c r="R73" s="40">
        <v>487315</v>
      </c>
      <c r="S73" s="40">
        <v>589092</v>
      </c>
      <c r="T73" s="36">
        <v>267267</v>
      </c>
      <c r="U73" s="40">
        <v>691176</v>
      </c>
      <c r="V73" s="40">
        <v>736169</v>
      </c>
      <c r="W73" s="40">
        <v>120381</v>
      </c>
      <c r="X73" s="40">
        <v>147626</v>
      </c>
      <c r="Y73" s="40">
        <v>3424997</v>
      </c>
      <c r="Z73" s="40">
        <v>303222</v>
      </c>
      <c r="AA73" s="40">
        <v>147285</v>
      </c>
      <c r="AB73" s="40">
        <v>26950</v>
      </c>
      <c r="AC73" s="36">
        <v>3375168</v>
      </c>
      <c r="AD73" s="40">
        <v>75177</v>
      </c>
      <c r="AE73" s="40">
        <v>351433</v>
      </c>
      <c r="AF73" s="40">
        <v>216371</v>
      </c>
      <c r="AG73" s="40">
        <v>1211202</v>
      </c>
      <c r="AH73" s="40">
        <v>4760429</v>
      </c>
      <c r="AI73" s="40">
        <v>1047069</v>
      </c>
      <c r="AJ73" s="40">
        <v>87176</v>
      </c>
      <c r="AK73" s="4">
        <v>0</v>
      </c>
      <c r="AL73" s="40">
        <v>121046</v>
      </c>
      <c r="AM73" s="40">
        <v>2973502</v>
      </c>
      <c r="AN73" s="40">
        <v>326756</v>
      </c>
      <c r="AO73" s="40">
        <v>721144</v>
      </c>
      <c r="AP73" s="40">
        <v>1073094</v>
      </c>
      <c r="AQ73" s="40">
        <v>388751</v>
      </c>
      <c r="AR73" s="40">
        <v>343283</v>
      </c>
      <c r="AS73" s="40">
        <v>37035</v>
      </c>
      <c r="AT73" s="40">
        <v>3208180</v>
      </c>
      <c r="AU73" s="40">
        <v>1315561</v>
      </c>
      <c r="AV73" s="40">
        <v>257445</v>
      </c>
      <c r="AW73" s="40">
        <v>369324</v>
      </c>
      <c r="AX73" s="40">
        <v>2408216</v>
      </c>
      <c r="AY73" s="40">
        <v>41971</v>
      </c>
      <c r="AZ73" s="40">
        <v>318233</v>
      </c>
      <c r="BA73" s="40">
        <v>222304</v>
      </c>
      <c r="BB73" s="40">
        <v>623570</v>
      </c>
      <c r="BC73" s="40">
        <v>1218134</v>
      </c>
      <c r="BD73" s="40">
        <v>458012</v>
      </c>
      <c r="BE73" s="40">
        <v>1070492</v>
      </c>
      <c r="BF73" s="40">
        <v>2246713</v>
      </c>
      <c r="BG73" s="40">
        <v>3630542</v>
      </c>
      <c r="BH73" s="40">
        <v>144992</v>
      </c>
      <c r="BI73" s="40">
        <v>203721</v>
      </c>
      <c r="BJ73" s="40">
        <v>627888</v>
      </c>
      <c r="BK73" s="40">
        <v>281402</v>
      </c>
      <c r="BL73" s="40">
        <v>205742</v>
      </c>
      <c r="BM73" s="40">
        <v>822996</v>
      </c>
      <c r="BN73" s="40">
        <v>957061</v>
      </c>
      <c r="BO73" s="40">
        <v>875339</v>
      </c>
      <c r="BP73" s="40">
        <v>1307589</v>
      </c>
      <c r="BQ73" s="40">
        <v>283782</v>
      </c>
      <c r="BR73" s="40">
        <v>172926</v>
      </c>
      <c r="BS73" s="40">
        <v>327867</v>
      </c>
      <c r="BT73" s="40">
        <v>607867</v>
      </c>
      <c r="BU73" s="40">
        <v>2236532</v>
      </c>
      <c r="BV73" s="40">
        <v>2689001</v>
      </c>
      <c r="BW73" s="40">
        <v>840668</v>
      </c>
      <c r="BX73" s="36">
        <v>219309</v>
      </c>
      <c r="BZ73" s="36">
        <f t="shared" si="22"/>
        <v>70428343</v>
      </c>
    </row>
    <row r="74" spans="1:78" x14ac:dyDescent="0.25">
      <c r="A74" s="41" t="s">
        <v>708</v>
      </c>
      <c r="B74" s="41" t="s">
        <v>709</v>
      </c>
      <c r="C74" s="4">
        <v>0</v>
      </c>
      <c r="D74" s="40">
        <v>119314</v>
      </c>
      <c r="E74" s="4">
        <v>0</v>
      </c>
      <c r="F74" s="4">
        <v>0</v>
      </c>
      <c r="G74" s="40">
        <v>82551</v>
      </c>
      <c r="H74" s="4">
        <v>0</v>
      </c>
      <c r="I74" s="40">
        <v>181843</v>
      </c>
      <c r="J74" s="4">
        <v>0</v>
      </c>
      <c r="K74" s="36">
        <v>124091</v>
      </c>
      <c r="L74" s="36">
        <v>109907</v>
      </c>
      <c r="M74" s="40">
        <v>12408</v>
      </c>
      <c r="N74" s="40">
        <v>1301730</v>
      </c>
      <c r="O74" s="40">
        <v>8074</v>
      </c>
      <c r="P74" s="40">
        <v>4678520</v>
      </c>
      <c r="Q74" s="40">
        <v>173298</v>
      </c>
      <c r="R74" s="4">
        <v>0</v>
      </c>
      <c r="S74" s="40">
        <v>18573</v>
      </c>
      <c r="T74" s="36">
        <v>55260</v>
      </c>
      <c r="U74" s="40">
        <v>16474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36">
        <v>2654492</v>
      </c>
      <c r="AD74" s="40">
        <v>304222</v>
      </c>
      <c r="AE74" s="4">
        <v>0</v>
      </c>
      <c r="AF74" s="4">
        <v>0</v>
      </c>
      <c r="AG74" s="40">
        <v>52623</v>
      </c>
      <c r="AH74" s="40">
        <v>963591</v>
      </c>
      <c r="AI74" s="40">
        <v>66310</v>
      </c>
      <c r="AJ74" s="4">
        <v>0</v>
      </c>
      <c r="AK74" s="4">
        <v>0</v>
      </c>
      <c r="AL74" s="40">
        <v>0</v>
      </c>
      <c r="AM74" s="40">
        <v>124825</v>
      </c>
      <c r="AN74" s="4">
        <v>0</v>
      </c>
      <c r="AO74" s="4">
        <v>0</v>
      </c>
      <c r="AP74" s="4">
        <v>0</v>
      </c>
      <c r="AQ74" s="4">
        <v>0</v>
      </c>
      <c r="AR74" s="40">
        <v>1000</v>
      </c>
      <c r="AS74" s="4">
        <v>0</v>
      </c>
      <c r="AT74" s="40">
        <v>1896643</v>
      </c>
      <c r="AU74" s="40">
        <v>37248</v>
      </c>
      <c r="AV74" s="40">
        <v>50835</v>
      </c>
      <c r="AW74" s="40">
        <v>158268</v>
      </c>
      <c r="AX74" s="4">
        <v>0</v>
      </c>
      <c r="AY74" s="4">
        <v>0</v>
      </c>
      <c r="AZ74" s="40">
        <v>184674</v>
      </c>
      <c r="BA74" s="4">
        <v>0</v>
      </c>
      <c r="BB74" s="4">
        <v>0</v>
      </c>
      <c r="BC74" s="4">
        <v>0</v>
      </c>
      <c r="BD74" s="40">
        <v>201020</v>
      </c>
      <c r="BE74" s="4">
        <v>0</v>
      </c>
      <c r="BF74" s="40">
        <v>292512</v>
      </c>
      <c r="BG74" s="40">
        <v>1059670</v>
      </c>
      <c r="BH74" s="40">
        <v>5507</v>
      </c>
      <c r="BI74" s="40">
        <v>5179</v>
      </c>
      <c r="BJ74" s="40">
        <v>270943</v>
      </c>
      <c r="BK74" s="4">
        <v>0</v>
      </c>
      <c r="BL74" s="40">
        <v>6350</v>
      </c>
      <c r="BM74" s="40">
        <v>29234</v>
      </c>
      <c r="BN74" s="40">
        <v>405966</v>
      </c>
      <c r="BO74" s="40">
        <v>72362</v>
      </c>
      <c r="BP74" s="40">
        <v>2507</v>
      </c>
      <c r="BQ74" s="4">
        <v>0</v>
      </c>
      <c r="BR74" s="4">
        <v>97</v>
      </c>
      <c r="BS74" s="40">
        <v>73646</v>
      </c>
      <c r="BT74" s="40">
        <v>6639</v>
      </c>
      <c r="BU74" s="40">
        <v>88947</v>
      </c>
      <c r="BV74" s="40">
        <v>2861</v>
      </c>
      <c r="BW74" s="40">
        <v>1150410</v>
      </c>
      <c r="BX74" s="36">
        <v>828913</v>
      </c>
      <c r="BZ74" s="36">
        <f t="shared" si="22"/>
        <v>17879537</v>
      </c>
    </row>
    <row r="75" spans="1:78" x14ac:dyDescent="0.25">
      <c r="A75" s="41" t="s">
        <v>710</v>
      </c>
      <c r="B75" s="41" t="s">
        <v>711</v>
      </c>
      <c r="C75" s="4">
        <v>0</v>
      </c>
      <c r="D75" s="4">
        <v>0</v>
      </c>
      <c r="E75" s="4">
        <v>0</v>
      </c>
      <c r="F75" s="40">
        <v>200772</v>
      </c>
      <c r="G75" s="4">
        <v>0</v>
      </c>
      <c r="H75" s="4">
        <v>0</v>
      </c>
      <c r="I75" s="4">
        <v>0</v>
      </c>
      <c r="J75" s="4">
        <v>0</v>
      </c>
      <c r="K75" s="36">
        <v>0</v>
      </c>
      <c r="L75" s="36">
        <v>1305</v>
      </c>
      <c r="M75" s="4">
        <v>0</v>
      </c>
      <c r="N75" s="4">
        <v>0</v>
      </c>
      <c r="O75" s="4">
        <v>0</v>
      </c>
      <c r="P75" s="40">
        <v>3921</v>
      </c>
      <c r="Q75" s="4">
        <v>0</v>
      </c>
      <c r="R75" s="40">
        <v>65164</v>
      </c>
      <c r="S75" s="4">
        <v>0</v>
      </c>
      <c r="T75" s="36">
        <v>49128</v>
      </c>
      <c r="U75" s="40">
        <v>11102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36">
        <v>0</v>
      </c>
      <c r="AD75" s="4">
        <v>0</v>
      </c>
      <c r="AE75" s="4">
        <v>0</v>
      </c>
      <c r="AF75" s="4">
        <v>0</v>
      </c>
      <c r="AG75" s="40">
        <v>4412</v>
      </c>
      <c r="AH75" s="4">
        <v>0</v>
      </c>
      <c r="AI75" s="4">
        <v>0</v>
      </c>
      <c r="AJ75" s="4">
        <v>0</v>
      </c>
      <c r="AK75" s="4">
        <v>0</v>
      </c>
      <c r="AL75" s="40">
        <v>0</v>
      </c>
      <c r="AM75" s="40">
        <v>49247</v>
      </c>
      <c r="AN75" s="40">
        <v>74836</v>
      </c>
      <c r="AO75" s="4">
        <v>340</v>
      </c>
      <c r="AP75" s="40">
        <v>49779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0">
        <v>6509</v>
      </c>
      <c r="AW75" s="4">
        <v>0</v>
      </c>
      <c r="AX75" s="4">
        <v>0</v>
      </c>
      <c r="AY75" s="4">
        <v>0</v>
      </c>
      <c r="AZ75" s="4">
        <v>0</v>
      </c>
      <c r="BA75" s="40">
        <v>35462</v>
      </c>
      <c r="BB75" s="4">
        <v>0</v>
      </c>
      <c r="BC75" s="4">
        <v>0</v>
      </c>
      <c r="BD75" s="4">
        <v>0</v>
      </c>
      <c r="BE75" s="40">
        <v>71318</v>
      </c>
      <c r="BF75" s="40">
        <v>84100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120</v>
      </c>
      <c r="BT75" s="40">
        <v>62663</v>
      </c>
      <c r="BU75" s="40">
        <v>79810</v>
      </c>
      <c r="BV75" s="4">
        <v>0</v>
      </c>
      <c r="BW75" s="4">
        <v>0</v>
      </c>
      <c r="BX75" s="36">
        <v>6594575</v>
      </c>
      <c r="BZ75" s="36">
        <f t="shared" si="22"/>
        <v>7444563</v>
      </c>
    </row>
    <row r="76" spans="1:78" x14ac:dyDescent="0.25">
      <c r="A76" s="41" t="s">
        <v>712</v>
      </c>
      <c r="B76" s="41" t="s">
        <v>713</v>
      </c>
      <c r="C76" s="4">
        <v>0</v>
      </c>
      <c r="D76" s="40">
        <v>829307</v>
      </c>
      <c r="E76" s="40">
        <v>102789</v>
      </c>
      <c r="F76" s="40">
        <v>236286</v>
      </c>
      <c r="G76" s="40">
        <v>268619</v>
      </c>
      <c r="H76" s="40">
        <v>9266</v>
      </c>
      <c r="I76" s="40">
        <v>149305</v>
      </c>
      <c r="J76" s="40">
        <v>625917</v>
      </c>
      <c r="K76" s="36">
        <v>0</v>
      </c>
      <c r="L76" s="36">
        <v>439474</v>
      </c>
      <c r="M76" s="4">
        <v>0</v>
      </c>
      <c r="N76" s="40">
        <v>1335059</v>
      </c>
      <c r="O76" s="4">
        <v>0</v>
      </c>
      <c r="P76" s="4">
        <v>0</v>
      </c>
      <c r="Q76" s="4">
        <v>0</v>
      </c>
      <c r="R76" s="40">
        <v>136325</v>
      </c>
      <c r="S76" s="40">
        <v>301343</v>
      </c>
      <c r="T76" s="36">
        <v>219680</v>
      </c>
      <c r="U76" s="40">
        <v>255827</v>
      </c>
      <c r="V76" s="40">
        <v>684875</v>
      </c>
      <c r="W76" s="40">
        <v>141824</v>
      </c>
      <c r="X76" s="40">
        <v>164880</v>
      </c>
      <c r="Y76" s="4">
        <v>0</v>
      </c>
      <c r="Z76" s="40">
        <v>110217</v>
      </c>
      <c r="AA76" s="40">
        <v>96085</v>
      </c>
      <c r="AB76" s="40">
        <v>289475</v>
      </c>
      <c r="AC76" s="36">
        <v>780806</v>
      </c>
      <c r="AD76" s="40">
        <v>142652</v>
      </c>
      <c r="AE76" s="40">
        <v>61831</v>
      </c>
      <c r="AF76" s="40">
        <v>181540</v>
      </c>
      <c r="AG76" s="40">
        <v>548143</v>
      </c>
      <c r="AH76" s="40">
        <v>175326</v>
      </c>
      <c r="AI76" s="40">
        <v>35731</v>
      </c>
      <c r="AJ76" s="40">
        <v>96743</v>
      </c>
      <c r="AK76" s="4">
        <v>0</v>
      </c>
      <c r="AL76" s="40">
        <v>294075</v>
      </c>
      <c r="AM76" s="40">
        <v>158260</v>
      </c>
      <c r="AN76" s="4">
        <v>0</v>
      </c>
      <c r="AO76" s="4">
        <v>280</v>
      </c>
      <c r="AP76" s="40">
        <v>607015</v>
      </c>
      <c r="AQ76" s="4">
        <v>0</v>
      </c>
      <c r="AR76" s="40">
        <v>240141</v>
      </c>
      <c r="AS76" s="40">
        <v>157558</v>
      </c>
      <c r="AT76" s="40">
        <v>928846</v>
      </c>
      <c r="AU76" s="40">
        <v>533472</v>
      </c>
      <c r="AV76" s="4">
        <v>0</v>
      </c>
      <c r="AW76" s="40">
        <v>141607</v>
      </c>
      <c r="AX76" s="40">
        <v>631049</v>
      </c>
      <c r="AY76" s="40">
        <v>118923</v>
      </c>
      <c r="AZ76" s="40">
        <v>244348</v>
      </c>
      <c r="BA76" s="40">
        <v>197644</v>
      </c>
      <c r="BB76" s="4">
        <v>0</v>
      </c>
      <c r="BC76" s="4">
        <v>0</v>
      </c>
      <c r="BD76" s="40">
        <v>760536</v>
      </c>
      <c r="BE76" s="40">
        <v>244552</v>
      </c>
      <c r="BF76" s="4">
        <v>0</v>
      </c>
      <c r="BG76" s="40">
        <v>1548946</v>
      </c>
      <c r="BH76" s="4">
        <v>0</v>
      </c>
      <c r="BI76" s="40">
        <v>262913</v>
      </c>
      <c r="BJ76" s="40">
        <v>433426</v>
      </c>
      <c r="BK76" s="40">
        <v>189856</v>
      </c>
      <c r="BL76" s="40">
        <v>200389</v>
      </c>
      <c r="BM76" s="40">
        <v>331880</v>
      </c>
      <c r="BN76" s="40">
        <v>440376</v>
      </c>
      <c r="BO76" s="4">
        <v>0</v>
      </c>
      <c r="BP76" s="40">
        <v>1056549</v>
      </c>
      <c r="BQ76" s="40">
        <v>116411</v>
      </c>
      <c r="BR76" s="4">
        <v>0</v>
      </c>
      <c r="BS76" s="40">
        <v>92674</v>
      </c>
      <c r="BT76" s="4">
        <v>0</v>
      </c>
      <c r="BU76" s="4">
        <v>0</v>
      </c>
      <c r="BV76" s="4">
        <v>0</v>
      </c>
      <c r="BW76" s="40">
        <v>216306</v>
      </c>
      <c r="BX76" s="36">
        <v>377444</v>
      </c>
      <c r="BZ76" s="36">
        <f t="shared" si="22"/>
        <v>18944801</v>
      </c>
    </row>
    <row r="77" spans="1:78" x14ac:dyDescent="0.25">
      <c r="A77" s="4" t="s">
        <v>714</v>
      </c>
      <c r="B77" s="4" t="s">
        <v>715</v>
      </c>
      <c r="K77" s="36">
        <v>0</v>
      </c>
      <c r="L77" s="36">
        <v>0</v>
      </c>
      <c r="T77" s="36">
        <v>0</v>
      </c>
      <c r="AC77" s="36">
        <v>0</v>
      </c>
      <c r="AL77" s="40">
        <v>0</v>
      </c>
      <c r="BX77" s="36">
        <v>0</v>
      </c>
      <c r="BZ77" s="36">
        <f t="shared" si="22"/>
        <v>0</v>
      </c>
    </row>
    <row r="78" spans="1:78" x14ac:dyDescent="0.25">
      <c r="A78" s="41" t="s">
        <v>716</v>
      </c>
      <c r="B78" s="41" t="s">
        <v>717</v>
      </c>
      <c r="C78" s="40">
        <v>678544</v>
      </c>
      <c r="D78" s="40">
        <v>9011383</v>
      </c>
      <c r="E78" s="40">
        <v>521969</v>
      </c>
      <c r="F78" s="40">
        <v>1619158</v>
      </c>
      <c r="G78" s="40">
        <v>1396081</v>
      </c>
      <c r="H78" s="40">
        <v>1229858</v>
      </c>
      <c r="I78" s="40">
        <v>673008</v>
      </c>
      <c r="J78" s="40">
        <v>10045112</v>
      </c>
      <c r="K78" s="36">
        <v>157435</v>
      </c>
      <c r="L78" s="36">
        <v>998130</v>
      </c>
      <c r="M78" s="40">
        <v>9666019</v>
      </c>
      <c r="N78" s="40">
        <v>3993061</v>
      </c>
      <c r="O78" s="40">
        <v>554867</v>
      </c>
      <c r="P78" s="40">
        <v>29260082</v>
      </c>
      <c r="Q78" s="40">
        <v>2683155</v>
      </c>
      <c r="R78" s="40">
        <v>2014862</v>
      </c>
      <c r="S78" s="40">
        <v>1853800</v>
      </c>
      <c r="T78" s="36">
        <v>2301145</v>
      </c>
      <c r="U78" s="40">
        <v>2078991</v>
      </c>
      <c r="V78" s="40">
        <v>2328250</v>
      </c>
      <c r="W78" s="40">
        <v>303856</v>
      </c>
      <c r="X78" s="40">
        <v>1487244</v>
      </c>
      <c r="Y78" s="40">
        <v>6138368</v>
      </c>
      <c r="Z78" s="40">
        <v>713883</v>
      </c>
      <c r="AA78" s="40">
        <v>1463985</v>
      </c>
      <c r="AB78" s="40">
        <v>1686607</v>
      </c>
      <c r="AC78" s="36">
        <v>3945876</v>
      </c>
      <c r="AD78" s="40">
        <v>265790</v>
      </c>
      <c r="AE78" s="40">
        <v>1736745</v>
      </c>
      <c r="AF78" s="40">
        <v>317850</v>
      </c>
      <c r="AG78" s="40">
        <v>3061993</v>
      </c>
      <c r="AH78" s="40">
        <v>28982916</v>
      </c>
      <c r="AI78" s="40">
        <v>4658151</v>
      </c>
      <c r="AJ78" s="40">
        <v>311399</v>
      </c>
      <c r="AK78" s="40">
        <v>476505</v>
      </c>
      <c r="AL78" s="40">
        <v>1238419</v>
      </c>
      <c r="AM78" s="40">
        <v>10043462</v>
      </c>
      <c r="AN78" s="40">
        <v>1964385</v>
      </c>
      <c r="AO78" s="40">
        <v>2333985</v>
      </c>
      <c r="AP78" s="40">
        <v>1476913</v>
      </c>
      <c r="AQ78" s="40">
        <v>329788</v>
      </c>
      <c r="AR78" s="40">
        <v>1215920</v>
      </c>
      <c r="AS78" s="40">
        <v>319652</v>
      </c>
      <c r="AT78" s="40">
        <v>11836807</v>
      </c>
      <c r="AU78" s="40">
        <v>3547895</v>
      </c>
      <c r="AV78" s="40">
        <v>1000051</v>
      </c>
      <c r="AW78" s="40">
        <v>1231646</v>
      </c>
      <c r="AX78" s="40">
        <v>4510323</v>
      </c>
      <c r="AY78" s="40">
        <v>277320</v>
      </c>
      <c r="AZ78" s="40">
        <v>2386595</v>
      </c>
      <c r="BA78" s="40">
        <v>1240137</v>
      </c>
      <c r="BB78" s="40">
        <v>1866132</v>
      </c>
      <c r="BC78" s="40">
        <v>1876898</v>
      </c>
      <c r="BD78" s="40">
        <v>4728444</v>
      </c>
      <c r="BE78" s="40">
        <v>4511192</v>
      </c>
      <c r="BF78" s="40">
        <v>13456678</v>
      </c>
      <c r="BG78" s="40">
        <v>6788282</v>
      </c>
      <c r="BH78" s="40">
        <v>259168</v>
      </c>
      <c r="BI78" s="40">
        <v>950194</v>
      </c>
      <c r="BJ78" s="40">
        <v>319266</v>
      </c>
      <c r="BK78" s="40">
        <v>1520805</v>
      </c>
      <c r="BL78" s="40">
        <v>118816</v>
      </c>
      <c r="BM78" s="40">
        <v>1622745</v>
      </c>
      <c r="BN78" s="40">
        <v>1757968</v>
      </c>
      <c r="BO78" s="40">
        <v>1736982</v>
      </c>
      <c r="BP78" s="40">
        <v>6048011</v>
      </c>
      <c r="BQ78" s="40">
        <v>884700</v>
      </c>
      <c r="BR78" s="40">
        <v>1298549</v>
      </c>
      <c r="BS78" s="40">
        <v>1350467</v>
      </c>
      <c r="BT78" s="40">
        <v>2372603</v>
      </c>
      <c r="BU78" s="40">
        <v>6472663</v>
      </c>
      <c r="BV78" s="40">
        <v>2809940</v>
      </c>
      <c r="BW78" s="40">
        <v>2914532</v>
      </c>
      <c r="BX78" s="36">
        <v>1872243</v>
      </c>
      <c r="BZ78" s="36">
        <f t="shared" si="22"/>
        <v>251106654</v>
      </c>
    </row>
    <row r="79" spans="1:78" x14ac:dyDescent="0.25">
      <c r="A79" s="41" t="s">
        <v>718</v>
      </c>
      <c r="B79" s="41" t="s">
        <v>719</v>
      </c>
      <c r="C79" s="40">
        <v>652912</v>
      </c>
      <c r="D79" s="40">
        <v>5472950</v>
      </c>
      <c r="E79" s="40">
        <v>106011</v>
      </c>
      <c r="F79" s="40">
        <v>1385398</v>
      </c>
      <c r="G79" s="40">
        <v>795495</v>
      </c>
      <c r="H79" s="40">
        <v>486103</v>
      </c>
      <c r="I79" s="40">
        <v>586922</v>
      </c>
      <c r="J79" s="40">
        <v>1940282</v>
      </c>
      <c r="K79" s="36">
        <v>378811</v>
      </c>
      <c r="L79" s="36">
        <v>792158</v>
      </c>
      <c r="M79" s="40">
        <v>4118468</v>
      </c>
      <c r="N79" s="40">
        <v>6446352</v>
      </c>
      <c r="O79" s="40">
        <v>380101</v>
      </c>
      <c r="P79" s="40">
        <v>8947032</v>
      </c>
      <c r="Q79" s="40">
        <v>1733416</v>
      </c>
      <c r="R79" s="40">
        <v>828103</v>
      </c>
      <c r="S79" s="40">
        <v>1456859</v>
      </c>
      <c r="T79" s="36">
        <v>625108</v>
      </c>
      <c r="U79" s="40">
        <v>615383</v>
      </c>
      <c r="V79" s="40">
        <v>1849313</v>
      </c>
      <c r="W79" s="40">
        <v>251261</v>
      </c>
      <c r="X79" s="40">
        <v>816475</v>
      </c>
      <c r="Y79" s="40">
        <v>3574677</v>
      </c>
      <c r="Z79" s="40">
        <v>533950</v>
      </c>
      <c r="AA79" s="40">
        <v>645367</v>
      </c>
      <c r="AB79" s="40">
        <v>740054</v>
      </c>
      <c r="AC79" s="36">
        <v>2910918</v>
      </c>
      <c r="AD79" s="40">
        <v>188985</v>
      </c>
      <c r="AE79" s="40">
        <v>666673</v>
      </c>
      <c r="AF79" s="40">
        <v>245290</v>
      </c>
      <c r="AG79" s="40">
        <v>2461764</v>
      </c>
      <c r="AH79" s="40">
        <v>12556670</v>
      </c>
      <c r="AI79" s="40">
        <v>1461950</v>
      </c>
      <c r="AJ79" s="40">
        <v>182744</v>
      </c>
      <c r="AK79" s="40">
        <v>380017</v>
      </c>
      <c r="AL79" s="40">
        <v>401158</v>
      </c>
      <c r="AM79" s="40">
        <v>7249336</v>
      </c>
      <c r="AN79" s="40">
        <v>602420</v>
      </c>
      <c r="AO79" s="40">
        <v>2188899</v>
      </c>
      <c r="AP79" s="40">
        <v>2870554</v>
      </c>
      <c r="AQ79" s="40">
        <v>965639</v>
      </c>
      <c r="AR79" s="40">
        <v>532203</v>
      </c>
      <c r="AS79" s="40">
        <v>336715</v>
      </c>
      <c r="AT79" s="40">
        <v>4208423</v>
      </c>
      <c r="AU79" s="40">
        <v>1442787</v>
      </c>
      <c r="AV79" s="40">
        <v>566039</v>
      </c>
      <c r="AW79" s="40">
        <v>394261</v>
      </c>
      <c r="AX79" s="40">
        <v>3133627</v>
      </c>
      <c r="AY79" s="40">
        <v>130633</v>
      </c>
      <c r="AZ79" s="40">
        <v>798072</v>
      </c>
      <c r="BA79" s="40">
        <v>697741</v>
      </c>
      <c r="BB79" s="40">
        <v>1317721</v>
      </c>
      <c r="BC79" s="40">
        <v>2143382</v>
      </c>
      <c r="BD79" s="40">
        <v>3262817</v>
      </c>
      <c r="BE79" s="40">
        <v>2169755</v>
      </c>
      <c r="BF79" s="40">
        <v>4413475</v>
      </c>
      <c r="BG79" s="40">
        <v>4475506</v>
      </c>
      <c r="BH79" s="40">
        <v>413757</v>
      </c>
      <c r="BI79" s="40">
        <v>1217589</v>
      </c>
      <c r="BJ79" s="40">
        <v>1856616</v>
      </c>
      <c r="BK79" s="40">
        <v>796913</v>
      </c>
      <c r="BL79" s="40">
        <v>435946</v>
      </c>
      <c r="BM79" s="40">
        <v>1727291</v>
      </c>
      <c r="BN79" s="40">
        <v>1961978</v>
      </c>
      <c r="BO79" s="40">
        <v>1421517</v>
      </c>
      <c r="BP79" s="40">
        <v>2548639</v>
      </c>
      <c r="BQ79" s="40">
        <v>518590</v>
      </c>
      <c r="BR79" s="40">
        <v>752722</v>
      </c>
      <c r="BS79" s="40">
        <v>931010</v>
      </c>
      <c r="BT79" s="40">
        <v>1221454</v>
      </c>
      <c r="BU79" s="40">
        <v>2478282</v>
      </c>
      <c r="BV79" s="40">
        <v>1979426</v>
      </c>
      <c r="BW79" s="40">
        <v>630739</v>
      </c>
      <c r="BX79" s="36">
        <v>153895</v>
      </c>
      <c r="BZ79" s="36">
        <f t="shared" si="22"/>
        <v>132561499</v>
      </c>
    </row>
    <row r="80" spans="1:78" x14ac:dyDescent="0.25">
      <c r="A80" s="43" t="s">
        <v>720</v>
      </c>
      <c r="B80" s="43" t="s">
        <v>721</v>
      </c>
      <c r="C80" s="40">
        <v>649482</v>
      </c>
      <c r="D80" s="40">
        <v>1720594</v>
      </c>
      <c r="E80" s="40">
        <v>787367</v>
      </c>
      <c r="F80" s="40">
        <v>426050</v>
      </c>
      <c r="G80" s="40">
        <v>463907</v>
      </c>
      <c r="H80" s="40">
        <v>366313</v>
      </c>
      <c r="I80" s="40">
        <v>333247</v>
      </c>
      <c r="J80" s="40">
        <v>866450</v>
      </c>
      <c r="K80" s="36">
        <v>1140337</v>
      </c>
      <c r="L80" s="36">
        <v>1013990</v>
      </c>
      <c r="M80" s="40">
        <v>1026425</v>
      </c>
      <c r="N80" s="40">
        <v>2684305</v>
      </c>
      <c r="O80" s="40">
        <v>548698</v>
      </c>
      <c r="P80" s="40">
        <v>9664842</v>
      </c>
      <c r="Q80" s="40">
        <v>1455311</v>
      </c>
      <c r="R80" s="40">
        <v>801136</v>
      </c>
      <c r="S80" s="40">
        <v>802792</v>
      </c>
      <c r="T80" s="36">
        <v>950782</v>
      </c>
      <c r="U80" s="40">
        <v>2275481</v>
      </c>
      <c r="V80" s="40">
        <v>1976158</v>
      </c>
      <c r="W80" s="40">
        <v>255918</v>
      </c>
      <c r="X80" s="40">
        <v>796659</v>
      </c>
      <c r="Y80" s="40">
        <v>2753268</v>
      </c>
      <c r="Z80" s="40">
        <v>531166</v>
      </c>
      <c r="AA80" s="40">
        <v>766501</v>
      </c>
      <c r="AB80" s="40">
        <v>862223</v>
      </c>
      <c r="AC80" s="36">
        <v>4939807</v>
      </c>
      <c r="AD80" s="40">
        <v>47244</v>
      </c>
      <c r="AE80" s="40">
        <v>777363</v>
      </c>
      <c r="AF80" s="40">
        <v>120158</v>
      </c>
      <c r="AG80" s="40">
        <v>1611622</v>
      </c>
      <c r="AH80" s="40">
        <v>1915736</v>
      </c>
      <c r="AI80" s="40">
        <v>1549950</v>
      </c>
      <c r="AJ80" s="40">
        <v>157040</v>
      </c>
      <c r="AK80" s="40">
        <v>217472</v>
      </c>
      <c r="AL80" s="40">
        <v>1365694</v>
      </c>
      <c r="AM80" s="40">
        <v>3290156</v>
      </c>
      <c r="AN80" s="40">
        <v>1007516</v>
      </c>
      <c r="AO80" s="40">
        <v>1053166</v>
      </c>
      <c r="AP80" s="40">
        <v>3419948</v>
      </c>
      <c r="AQ80" s="40">
        <v>918646</v>
      </c>
      <c r="AR80" s="40">
        <v>462517</v>
      </c>
      <c r="AS80" s="40">
        <v>1183141</v>
      </c>
      <c r="AT80" s="40">
        <v>1276037</v>
      </c>
      <c r="AU80" s="40">
        <v>771846</v>
      </c>
      <c r="AV80" s="40">
        <v>732282</v>
      </c>
      <c r="AW80" s="40">
        <v>407723</v>
      </c>
      <c r="AX80" s="40">
        <v>2509471</v>
      </c>
      <c r="AY80" s="40">
        <v>40807</v>
      </c>
      <c r="AZ80" s="40">
        <v>763280</v>
      </c>
      <c r="BA80" s="40">
        <v>1142014</v>
      </c>
      <c r="BB80" s="40">
        <v>838270</v>
      </c>
      <c r="BC80" s="40">
        <v>1870239</v>
      </c>
      <c r="BD80" s="40">
        <v>2613187</v>
      </c>
      <c r="BE80" s="40">
        <v>1326237</v>
      </c>
      <c r="BF80" s="40">
        <v>3813129</v>
      </c>
      <c r="BG80" s="40">
        <v>7715380</v>
      </c>
      <c r="BH80" s="40">
        <v>457495</v>
      </c>
      <c r="BI80" s="40">
        <v>219646</v>
      </c>
      <c r="BJ80" s="40">
        <v>1341226</v>
      </c>
      <c r="BK80" s="40">
        <v>398611</v>
      </c>
      <c r="BL80" s="40">
        <v>262920</v>
      </c>
      <c r="BM80" s="40">
        <v>367721</v>
      </c>
      <c r="BN80" s="40">
        <v>969113</v>
      </c>
      <c r="BO80" s="40">
        <v>1224872</v>
      </c>
      <c r="BP80" s="40">
        <v>1766582</v>
      </c>
      <c r="BQ80" s="40">
        <v>366544</v>
      </c>
      <c r="BR80" s="40">
        <v>1258162</v>
      </c>
      <c r="BS80" s="40">
        <v>576428</v>
      </c>
      <c r="BT80" s="40">
        <v>1313547</v>
      </c>
      <c r="BU80" s="40">
        <v>2388693</v>
      </c>
      <c r="BV80" s="40">
        <v>1820335</v>
      </c>
      <c r="BW80" s="40">
        <v>1918540</v>
      </c>
      <c r="BX80" s="36">
        <v>1373028</v>
      </c>
      <c r="BZ80" s="36">
        <f t="shared" si="22"/>
        <v>103799943</v>
      </c>
    </row>
    <row r="81" spans="1:78" x14ac:dyDescent="0.25">
      <c r="A81" s="41" t="s">
        <v>722</v>
      </c>
      <c r="B81" s="41" t="s">
        <v>723</v>
      </c>
      <c r="C81" s="40">
        <v>66690</v>
      </c>
      <c r="D81" s="40">
        <v>1001650</v>
      </c>
      <c r="E81" s="40">
        <v>358807</v>
      </c>
      <c r="F81" s="40">
        <v>534077</v>
      </c>
      <c r="G81" s="40">
        <v>168273</v>
      </c>
      <c r="H81" s="40">
        <v>51155</v>
      </c>
      <c r="I81" s="40">
        <v>198935</v>
      </c>
      <c r="J81" s="40">
        <v>605384</v>
      </c>
      <c r="K81" s="36">
        <v>144675</v>
      </c>
      <c r="L81" s="36">
        <v>239924</v>
      </c>
      <c r="M81" s="40">
        <v>1505674</v>
      </c>
      <c r="N81" s="40">
        <v>9010131</v>
      </c>
      <c r="O81" s="40">
        <v>26673</v>
      </c>
      <c r="P81" s="40">
        <v>3159318</v>
      </c>
      <c r="Q81" s="40">
        <v>74620</v>
      </c>
      <c r="R81" s="40">
        <v>428292</v>
      </c>
      <c r="S81" s="40">
        <v>1462481</v>
      </c>
      <c r="T81" s="36">
        <v>424190</v>
      </c>
      <c r="U81" s="40">
        <v>226983</v>
      </c>
      <c r="V81" s="40">
        <v>975707</v>
      </c>
      <c r="W81" s="40">
        <v>59316</v>
      </c>
      <c r="X81" s="40">
        <v>333954</v>
      </c>
      <c r="Y81" s="40">
        <v>781736</v>
      </c>
      <c r="Z81" s="40">
        <v>645181</v>
      </c>
      <c r="AA81" s="40">
        <v>120314</v>
      </c>
      <c r="AB81" s="40">
        <v>300406</v>
      </c>
      <c r="AC81" s="36">
        <v>1326177</v>
      </c>
      <c r="AD81" s="40">
        <v>83051</v>
      </c>
      <c r="AE81" s="40">
        <v>655044</v>
      </c>
      <c r="AF81" s="40">
        <v>24901</v>
      </c>
      <c r="AG81" s="40">
        <v>1060959</v>
      </c>
      <c r="AH81" s="40">
        <v>3698281</v>
      </c>
      <c r="AI81" s="40">
        <v>739003</v>
      </c>
      <c r="AJ81" s="40">
        <v>42725</v>
      </c>
      <c r="AK81" s="40">
        <v>67375</v>
      </c>
      <c r="AL81" s="40">
        <v>463212</v>
      </c>
      <c r="AM81" s="40">
        <v>5809285</v>
      </c>
      <c r="AN81" s="40">
        <v>117141</v>
      </c>
      <c r="AO81" s="40">
        <v>298753</v>
      </c>
      <c r="AP81" s="40">
        <v>811902</v>
      </c>
      <c r="AQ81" s="40">
        <v>2506400</v>
      </c>
      <c r="AR81" s="40">
        <v>173162</v>
      </c>
      <c r="AS81" s="40">
        <v>91903</v>
      </c>
      <c r="AT81" s="40">
        <v>2414991</v>
      </c>
      <c r="AU81" s="40">
        <v>347239</v>
      </c>
      <c r="AV81" s="40">
        <v>86097</v>
      </c>
      <c r="AW81" s="40">
        <v>24319</v>
      </c>
      <c r="AX81" s="40">
        <v>774485</v>
      </c>
      <c r="AY81" s="40">
        <v>80129</v>
      </c>
      <c r="AZ81" s="40">
        <v>1210544</v>
      </c>
      <c r="BA81" s="40">
        <v>635358</v>
      </c>
      <c r="BB81" s="40">
        <v>341528</v>
      </c>
      <c r="BC81" s="40">
        <v>719421</v>
      </c>
      <c r="BD81" s="40">
        <v>1476819</v>
      </c>
      <c r="BE81" s="40">
        <v>1010130</v>
      </c>
      <c r="BF81" s="40">
        <v>7893864</v>
      </c>
      <c r="BG81" s="40">
        <v>2656973</v>
      </c>
      <c r="BH81" s="40">
        <v>31775</v>
      </c>
      <c r="BI81" s="40">
        <v>142705</v>
      </c>
      <c r="BJ81" s="40">
        <v>3667268</v>
      </c>
      <c r="BK81" s="40">
        <v>385780</v>
      </c>
      <c r="BL81" s="40">
        <v>420030</v>
      </c>
      <c r="BM81" s="40">
        <v>1606366</v>
      </c>
      <c r="BN81" s="40">
        <v>951622</v>
      </c>
      <c r="BO81" s="40">
        <v>580846</v>
      </c>
      <c r="BP81" s="40">
        <v>782440</v>
      </c>
      <c r="BQ81" s="40">
        <v>81792</v>
      </c>
      <c r="BR81" s="40">
        <v>410931</v>
      </c>
      <c r="BS81" s="40">
        <v>98395</v>
      </c>
      <c r="BT81" s="40">
        <v>297929</v>
      </c>
      <c r="BU81" s="40">
        <v>885783</v>
      </c>
      <c r="BV81" s="40">
        <v>1518182</v>
      </c>
      <c r="BW81" s="40">
        <v>1136306</v>
      </c>
      <c r="BX81" s="36">
        <v>743019</v>
      </c>
      <c r="BZ81" s="36">
        <f t="shared" si="22"/>
        <v>74286886</v>
      </c>
    </row>
    <row r="82" spans="1:78" x14ac:dyDescent="0.25">
      <c r="A82" s="4" t="s">
        <v>724</v>
      </c>
      <c r="B82" s="4" t="s">
        <v>725</v>
      </c>
      <c r="K82" s="36">
        <v>0</v>
      </c>
      <c r="L82" s="36">
        <v>0</v>
      </c>
      <c r="T82" s="36">
        <v>0</v>
      </c>
      <c r="AC82" s="36">
        <v>0</v>
      </c>
      <c r="AL82" s="40">
        <v>0</v>
      </c>
      <c r="BX82" s="36">
        <v>0</v>
      </c>
      <c r="BZ82" s="36">
        <f t="shared" si="22"/>
        <v>0</v>
      </c>
    </row>
    <row r="83" spans="1:78" x14ac:dyDescent="0.25">
      <c r="A83" s="43" t="s">
        <v>726</v>
      </c>
      <c r="B83" s="43" t="s">
        <v>727</v>
      </c>
      <c r="C83" s="40">
        <v>635638</v>
      </c>
      <c r="D83" s="40">
        <v>1932479</v>
      </c>
      <c r="E83" s="40">
        <v>208666</v>
      </c>
      <c r="F83" s="40">
        <v>143484</v>
      </c>
      <c r="G83" s="40">
        <v>741564</v>
      </c>
      <c r="H83" s="40">
        <v>736460</v>
      </c>
      <c r="I83" s="40">
        <v>374207</v>
      </c>
      <c r="J83" s="40">
        <v>292476</v>
      </c>
      <c r="K83" s="36">
        <v>383042</v>
      </c>
      <c r="L83" s="36">
        <v>401880</v>
      </c>
      <c r="M83" s="40">
        <v>728079</v>
      </c>
      <c r="N83" s="40">
        <v>507980</v>
      </c>
      <c r="O83" s="40">
        <v>234351</v>
      </c>
      <c r="P83" s="40">
        <v>1788639</v>
      </c>
      <c r="Q83" s="40">
        <v>557488</v>
      </c>
      <c r="R83" s="40">
        <v>1077536</v>
      </c>
      <c r="S83" s="40">
        <v>270287</v>
      </c>
      <c r="T83" s="36">
        <v>1108816</v>
      </c>
      <c r="U83" s="40">
        <v>276579</v>
      </c>
      <c r="V83" s="40">
        <v>265266</v>
      </c>
      <c r="W83" s="40">
        <v>217134</v>
      </c>
      <c r="X83" s="40">
        <v>663446</v>
      </c>
      <c r="Y83" s="40">
        <v>476875</v>
      </c>
      <c r="Z83" s="40">
        <v>238240</v>
      </c>
      <c r="AA83" s="40">
        <v>235705</v>
      </c>
      <c r="AB83" s="40">
        <v>196429</v>
      </c>
      <c r="AC83" s="36">
        <v>970223</v>
      </c>
      <c r="AD83" s="40">
        <v>117575</v>
      </c>
      <c r="AE83" s="40">
        <v>409260</v>
      </c>
      <c r="AF83" s="40">
        <v>111087</v>
      </c>
      <c r="AG83" s="40">
        <v>294109</v>
      </c>
      <c r="AH83" s="40">
        <v>428987</v>
      </c>
      <c r="AI83" s="40">
        <v>331291</v>
      </c>
      <c r="AJ83" s="40">
        <v>106762</v>
      </c>
      <c r="AK83" s="40">
        <v>152344</v>
      </c>
      <c r="AL83" s="40">
        <v>1221029</v>
      </c>
      <c r="AM83" s="40">
        <v>717568</v>
      </c>
      <c r="AN83" s="40">
        <v>321709</v>
      </c>
      <c r="AO83" s="40">
        <v>211937</v>
      </c>
      <c r="AP83" s="40">
        <v>1100583</v>
      </c>
      <c r="AQ83" s="40">
        <v>177937</v>
      </c>
      <c r="AR83" s="40">
        <v>777965</v>
      </c>
      <c r="AS83" s="40">
        <v>363288</v>
      </c>
      <c r="AT83" s="40">
        <v>306286</v>
      </c>
      <c r="AU83" s="40">
        <v>234519</v>
      </c>
      <c r="AV83" s="40">
        <v>104608</v>
      </c>
      <c r="AW83" s="40">
        <v>379115</v>
      </c>
      <c r="AX83" s="40">
        <v>950381</v>
      </c>
      <c r="AY83" s="40">
        <v>183953</v>
      </c>
      <c r="AZ83" s="40">
        <v>313105</v>
      </c>
      <c r="BA83" s="40">
        <v>1135210</v>
      </c>
      <c r="BB83" s="40">
        <v>613275</v>
      </c>
      <c r="BC83" s="40">
        <v>349292</v>
      </c>
      <c r="BD83" s="40">
        <v>436724</v>
      </c>
      <c r="BE83" s="40">
        <v>259536</v>
      </c>
      <c r="BF83" s="40">
        <v>1065300</v>
      </c>
      <c r="BG83" s="40">
        <v>229756</v>
      </c>
      <c r="BH83" s="40">
        <v>109060</v>
      </c>
      <c r="BI83" s="40">
        <v>88141</v>
      </c>
      <c r="BJ83" s="40">
        <v>284681</v>
      </c>
      <c r="BK83" s="40">
        <v>123706</v>
      </c>
      <c r="BL83" s="40">
        <v>170055</v>
      </c>
      <c r="BM83" s="40">
        <v>189272</v>
      </c>
      <c r="BN83" s="40">
        <v>134916</v>
      </c>
      <c r="BO83" s="40">
        <v>276500</v>
      </c>
      <c r="BP83" s="40">
        <v>394538</v>
      </c>
      <c r="BQ83" s="40">
        <v>141967</v>
      </c>
      <c r="BR83" s="40">
        <v>299933</v>
      </c>
      <c r="BS83" s="40">
        <v>405307</v>
      </c>
      <c r="BT83" s="40">
        <v>274799</v>
      </c>
      <c r="BU83" s="40">
        <v>373224</v>
      </c>
      <c r="BV83" s="40">
        <v>302682</v>
      </c>
      <c r="BW83" s="40">
        <v>2499841</v>
      </c>
      <c r="BX83" s="36">
        <v>1423782</v>
      </c>
      <c r="BZ83" s="36">
        <f t="shared" si="22"/>
        <v>36559864</v>
      </c>
    </row>
    <row r="84" spans="1:78" x14ac:dyDescent="0.25">
      <c r="A84" s="43" t="s">
        <v>728</v>
      </c>
      <c r="B84" s="43" t="s">
        <v>729</v>
      </c>
      <c r="C84" s="40">
        <v>309017</v>
      </c>
      <c r="D84" s="40">
        <v>872155</v>
      </c>
      <c r="E84" s="40">
        <v>453343</v>
      </c>
      <c r="F84" s="40">
        <v>568542</v>
      </c>
      <c r="G84" s="40">
        <v>548673</v>
      </c>
      <c r="H84" s="40">
        <v>276793</v>
      </c>
      <c r="I84" s="40">
        <v>531112</v>
      </c>
      <c r="J84" s="40">
        <v>432307</v>
      </c>
      <c r="K84" s="36">
        <v>622016</v>
      </c>
      <c r="L84" s="36">
        <v>714494</v>
      </c>
      <c r="M84" s="40">
        <v>386965</v>
      </c>
      <c r="N84" s="40">
        <v>2185365</v>
      </c>
      <c r="O84" s="40">
        <v>346168</v>
      </c>
      <c r="P84" s="40">
        <v>899820</v>
      </c>
      <c r="Q84" s="40">
        <v>428050</v>
      </c>
      <c r="R84" s="40">
        <v>379370</v>
      </c>
      <c r="S84" s="40">
        <v>475379</v>
      </c>
      <c r="T84" s="36">
        <v>744647</v>
      </c>
      <c r="U84" s="40">
        <v>640753</v>
      </c>
      <c r="V84" s="40">
        <v>757786</v>
      </c>
      <c r="W84" s="40">
        <v>321622</v>
      </c>
      <c r="X84" s="40">
        <v>334905</v>
      </c>
      <c r="Y84" s="40">
        <v>1205732</v>
      </c>
      <c r="Z84" s="40">
        <v>271797</v>
      </c>
      <c r="AA84" s="40">
        <v>353921</v>
      </c>
      <c r="AB84" s="40">
        <v>407090</v>
      </c>
      <c r="AC84" s="36">
        <v>555649</v>
      </c>
      <c r="AD84" s="40">
        <v>282356</v>
      </c>
      <c r="AE84" s="40">
        <v>386969</v>
      </c>
      <c r="AF84" s="40">
        <v>279568</v>
      </c>
      <c r="AG84" s="40">
        <v>1124272</v>
      </c>
      <c r="AH84" s="40">
        <v>2660282</v>
      </c>
      <c r="AI84" s="40">
        <v>378240</v>
      </c>
      <c r="AJ84" s="40">
        <v>195514</v>
      </c>
      <c r="AK84" s="40">
        <v>557835</v>
      </c>
      <c r="AL84" s="40">
        <v>674396</v>
      </c>
      <c r="AM84" s="40">
        <v>676681</v>
      </c>
      <c r="AN84" s="40">
        <v>493615</v>
      </c>
      <c r="AO84" s="40">
        <v>1316368</v>
      </c>
      <c r="AP84" s="40">
        <v>531952</v>
      </c>
      <c r="AQ84" s="40">
        <v>1116283</v>
      </c>
      <c r="AR84" s="40">
        <v>589407</v>
      </c>
      <c r="AS84" s="40">
        <v>199695</v>
      </c>
      <c r="AT84" s="40">
        <v>510104</v>
      </c>
      <c r="AU84" s="40">
        <v>664083</v>
      </c>
      <c r="AV84" s="40">
        <v>279964</v>
      </c>
      <c r="AW84" s="40">
        <v>399060</v>
      </c>
      <c r="AX84" s="40">
        <v>395052</v>
      </c>
      <c r="AY84" s="40">
        <v>243312</v>
      </c>
      <c r="AZ84" s="40">
        <v>305804</v>
      </c>
      <c r="BA84" s="40">
        <v>401537</v>
      </c>
      <c r="BB84" s="40">
        <v>346155</v>
      </c>
      <c r="BC84" s="40">
        <v>405206</v>
      </c>
      <c r="BD84" s="40">
        <v>798798</v>
      </c>
      <c r="BE84" s="40">
        <v>511374</v>
      </c>
      <c r="BF84" s="40">
        <v>2950142</v>
      </c>
      <c r="BG84" s="40">
        <v>2081984</v>
      </c>
      <c r="BH84" s="40">
        <v>380092</v>
      </c>
      <c r="BI84" s="40">
        <v>455364</v>
      </c>
      <c r="BJ84" s="40">
        <v>482508</v>
      </c>
      <c r="BK84" s="40">
        <v>322127</v>
      </c>
      <c r="BL84" s="40">
        <v>424761</v>
      </c>
      <c r="BM84" s="40">
        <v>422225</v>
      </c>
      <c r="BN84" s="40">
        <v>701735</v>
      </c>
      <c r="BO84" s="40">
        <v>499442</v>
      </c>
      <c r="BP84" s="40">
        <v>581406</v>
      </c>
      <c r="BQ84" s="40">
        <v>518696</v>
      </c>
      <c r="BR84" s="40">
        <v>302087</v>
      </c>
      <c r="BS84" s="40">
        <v>344246</v>
      </c>
      <c r="BT84" s="40">
        <v>543538</v>
      </c>
      <c r="BU84" s="40">
        <v>455904</v>
      </c>
      <c r="BV84" s="40">
        <v>496544</v>
      </c>
      <c r="BW84" s="40">
        <v>1005791</v>
      </c>
      <c r="BX84" s="36">
        <v>1078342</v>
      </c>
      <c r="BZ84" s="36">
        <f t="shared" si="22"/>
        <v>46794287</v>
      </c>
    </row>
    <row r="85" spans="1:78" x14ac:dyDescent="0.25">
      <c r="A85" s="43" t="s">
        <v>730</v>
      </c>
      <c r="B85" s="43" t="s">
        <v>731</v>
      </c>
      <c r="C85" s="40">
        <v>1742005</v>
      </c>
      <c r="D85" s="40">
        <v>17547303</v>
      </c>
      <c r="E85" s="40">
        <v>1297584</v>
      </c>
      <c r="F85" s="40">
        <v>5990016</v>
      </c>
      <c r="G85" s="40">
        <v>2243177</v>
      </c>
      <c r="H85" s="40">
        <v>2181439</v>
      </c>
      <c r="I85" s="40">
        <v>2060163</v>
      </c>
      <c r="J85" s="40">
        <v>10134879</v>
      </c>
      <c r="K85" s="36">
        <v>1297461</v>
      </c>
      <c r="L85" s="36">
        <v>2411495</v>
      </c>
      <c r="M85" s="40">
        <v>18078526</v>
      </c>
      <c r="N85" s="40">
        <v>24284935</v>
      </c>
      <c r="O85" s="40">
        <v>1155609</v>
      </c>
      <c r="P85" s="40">
        <v>50196385</v>
      </c>
      <c r="Q85" s="40">
        <v>5874146</v>
      </c>
      <c r="R85" s="40">
        <v>4445740</v>
      </c>
      <c r="S85" s="40">
        <v>5400586</v>
      </c>
      <c r="T85" s="36">
        <v>3429388</v>
      </c>
      <c r="U85" s="40">
        <v>3623469</v>
      </c>
      <c r="V85" s="40">
        <v>8067741</v>
      </c>
      <c r="W85" s="40">
        <v>863354</v>
      </c>
      <c r="X85" s="40">
        <v>2250837</v>
      </c>
      <c r="Y85" s="40">
        <v>16297110</v>
      </c>
      <c r="Z85" s="40">
        <v>1941969</v>
      </c>
      <c r="AA85" s="40">
        <v>2674636</v>
      </c>
      <c r="AB85" s="40">
        <v>3177884</v>
      </c>
      <c r="AC85" s="36">
        <v>10936589</v>
      </c>
      <c r="AD85" s="40">
        <v>840082</v>
      </c>
      <c r="AE85" s="40">
        <v>3255427</v>
      </c>
      <c r="AF85" s="40">
        <v>1009135</v>
      </c>
      <c r="AG85" s="40">
        <v>8382519</v>
      </c>
      <c r="AH85" s="40">
        <v>56201119</v>
      </c>
      <c r="AI85" s="40">
        <v>5570578</v>
      </c>
      <c r="AJ85" s="40">
        <v>467353</v>
      </c>
      <c r="AK85" s="40">
        <v>977254</v>
      </c>
      <c r="AL85" s="40">
        <v>2481789</v>
      </c>
      <c r="AM85" s="40">
        <v>27698665</v>
      </c>
      <c r="AN85" s="40">
        <v>2080264</v>
      </c>
      <c r="AO85" s="40">
        <v>8715197</v>
      </c>
      <c r="AP85" s="40">
        <v>10324276</v>
      </c>
      <c r="AQ85" s="40">
        <v>3450360</v>
      </c>
      <c r="AR85" s="40">
        <v>1995913</v>
      </c>
      <c r="AS85" s="40">
        <v>1664326</v>
      </c>
      <c r="AT85" s="40">
        <v>17302913</v>
      </c>
      <c r="AU85" s="40">
        <v>7966020</v>
      </c>
      <c r="AV85" s="40">
        <v>1511160</v>
      </c>
      <c r="AW85" s="40">
        <v>2769954</v>
      </c>
      <c r="AX85" s="40">
        <v>16633624</v>
      </c>
      <c r="AY85" s="40">
        <v>858705</v>
      </c>
      <c r="AZ85" s="40">
        <v>3199748</v>
      </c>
      <c r="BA85" s="40">
        <v>2823166</v>
      </c>
      <c r="BB85" s="40">
        <v>5564062</v>
      </c>
      <c r="BC85" s="40">
        <v>8386160</v>
      </c>
      <c r="BD85" s="40">
        <v>12919584</v>
      </c>
      <c r="BE85" s="40">
        <v>10415489</v>
      </c>
      <c r="BF85" s="40">
        <v>26291860</v>
      </c>
      <c r="BG85" s="40">
        <v>28524722</v>
      </c>
      <c r="BH85" s="40">
        <v>2271684</v>
      </c>
      <c r="BI85" s="40">
        <v>3901180</v>
      </c>
      <c r="BJ85" s="40">
        <v>6568027</v>
      </c>
      <c r="BK85" s="40">
        <v>1945918</v>
      </c>
      <c r="BL85" s="40">
        <v>2027752</v>
      </c>
      <c r="BM85" s="40">
        <v>6330174</v>
      </c>
      <c r="BN85" s="40">
        <v>7890224</v>
      </c>
      <c r="BO85" s="40">
        <v>6935960</v>
      </c>
      <c r="BP85" s="40">
        <v>11411255</v>
      </c>
      <c r="BQ85" s="40">
        <v>2840384</v>
      </c>
      <c r="BR85" s="40">
        <v>3385038</v>
      </c>
      <c r="BS85" s="40">
        <v>3998860</v>
      </c>
      <c r="BT85" s="40">
        <v>6098897</v>
      </c>
      <c r="BU85" s="40">
        <v>13130751</v>
      </c>
      <c r="BV85" s="40">
        <v>11086534</v>
      </c>
      <c r="BW85" s="40">
        <v>18128985</v>
      </c>
      <c r="BX85" s="36">
        <v>31708393</v>
      </c>
      <c r="BZ85" s="36">
        <f t="shared" si="22"/>
        <v>629545866</v>
      </c>
    </row>
    <row r="86" spans="1:78" x14ac:dyDescent="0.25">
      <c r="A86" s="4" t="s">
        <v>732</v>
      </c>
      <c r="B86" s="4" t="s">
        <v>733</v>
      </c>
      <c r="K86" s="36">
        <v>0</v>
      </c>
      <c r="L86" s="36">
        <v>0</v>
      </c>
      <c r="T86" s="36">
        <v>0</v>
      </c>
      <c r="AC86" s="36">
        <v>0</v>
      </c>
      <c r="AL86" s="40">
        <v>0</v>
      </c>
      <c r="BX86" s="36">
        <v>0</v>
      </c>
      <c r="BZ86" s="36">
        <f t="shared" si="22"/>
        <v>0</v>
      </c>
    </row>
    <row r="87" spans="1:78" x14ac:dyDescent="0.25">
      <c r="A87" s="42" t="s">
        <v>734</v>
      </c>
      <c r="B87" s="42" t="s">
        <v>735</v>
      </c>
      <c r="C87" s="40">
        <v>21395</v>
      </c>
      <c r="D87" s="40">
        <v>1757567</v>
      </c>
      <c r="E87" s="40">
        <v>9190</v>
      </c>
      <c r="F87" s="40">
        <v>13274</v>
      </c>
      <c r="G87" s="40">
        <v>36053</v>
      </c>
      <c r="H87" s="40">
        <v>54236</v>
      </c>
      <c r="I87" s="40">
        <v>356156</v>
      </c>
      <c r="J87" s="40">
        <v>1794</v>
      </c>
      <c r="K87" s="36">
        <v>128597</v>
      </c>
      <c r="L87" s="36">
        <v>44494</v>
      </c>
      <c r="M87" s="40">
        <v>84640</v>
      </c>
      <c r="N87" s="40">
        <v>328851</v>
      </c>
      <c r="O87" s="40">
        <v>16397</v>
      </c>
      <c r="P87" s="40">
        <v>12924</v>
      </c>
      <c r="Q87" s="4">
        <v>627</v>
      </c>
      <c r="R87" s="40">
        <v>109801</v>
      </c>
      <c r="S87" s="4">
        <v>0</v>
      </c>
      <c r="T87" s="36">
        <v>22407</v>
      </c>
      <c r="U87" s="4">
        <v>0</v>
      </c>
      <c r="V87" s="40">
        <v>135208</v>
      </c>
      <c r="W87" s="40">
        <v>3893</v>
      </c>
      <c r="X87" s="4">
        <v>0</v>
      </c>
      <c r="Y87" s="4">
        <v>0</v>
      </c>
      <c r="Z87" s="4">
        <v>0</v>
      </c>
      <c r="AA87" s="40">
        <v>35779</v>
      </c>
      <c r="AB87" s="4">
        <v>0</v>
      </c>
      <c r="AC87" s="36">
        <v>117380</v>
      </c>
      <c r="AD87" s="4">
        <v>0</v>
      </c>
      <c r="AE87" s="40">
        <v>133663</v>
      </c>
      <c r="AF87" s="4">
        <v>0</v>
      </c>
      <c r="AG87" s="40">
        <v>35367</v>
      </c>
      <c r="AH87" s="40">
        <v>1334491</v>
      </c>
      <c r="AI87" s="40">
        <v>127141</v>
      </c>
      <c r="AJ87" s="40">
        <v>21458</v>
      </c>
      <c r="AK87" s="4">
        <v>0</v>
      </c>
      <c r="AL87" s="40">
        <v>68599</v>
      </c>
      <c r="AM87" s="40">
        <v>114122</v>
      </c>
      <c r="AN87" s="40">
        <v>56169</v>
      </c>
      <c r="AO87" s="4">
        <v>0</v>
      </c>
      <c r="AP87" s="40">
        <v>62688</v>
      </c>
      <c r="AQ87" s="40">
        <v>249461</v>
      </c>
      <c r="AR87" s="40">
        <v>335038</v>
      </c>
      <c r="AS87" s="40">
        <v>155675</v>
      </c>
      <c r="AT87" s="40">
        <v>125472</v>
      </c>
      <c r="AU87" s="40">
        <v>105966</v>
      </c>
      <c r="AV87" s="40">
        <v>6602</v>
      </c>
      <c r="AW87" s="40">
        <v>43877</v>
      </c>
      <c r="AX87" s="40">
        <v>632049</v>
      </c>
      <c r="AY87" s="40">
        <v>21913</v>
      </c>
      <c r="AZ87" s="40">
        <v>594505</v>
      </c>
      <c r="BA87" s="40">
        <v>14392</v>
      </c>
      <c r="BB87" s="4">
        <v>0</v>
      </c>
      <c r="BC87" s="40">
        <v>110258</v>
      </c>
      <c r="BD87" s="40">
        <v>33856</v>
      </c>
      <c r="BE87" s="40">
        <v>257924</v>
      </c>
      <c r="BF87" s="40">
        <v>206461</v>
      </c>
      <c r="BG87" s="40">
        <v>1355671</v>
      </c>
      <c r="BH87" s="40">
        <v>4631</v>
      </c>
      <c r="BI87" s="40">
        <v>4964</v>
      </c>
      <c r="BJ87" s="40">
        <v>21705</v>
      </c>
      <c r="BK87" s="4">
        <v>0</v>
      </c>
      <c r="BL87" s="40">
        <v>3523</v>
      </c>
      <c r="BM87" s="40">
        <v>7541</v>
      </c>
      <c r="BN87" s="4">
        <v>800</v>
      </c>
      <c r="BO87" s="4">
        <v>0</v>
      </c>
      <c r="BP87" s="40">
        <v>132268</v>
      </c>
      <c r="BQ87" s="40">
        <v>7290</v>
      </c>
      <c r="BR87" s="40">
        <v>120753</v>
      </c>
      <c r="BS87" s="40">
        <v>4920</v>
      </c>
      <c r="BT87" s="40">
        <v>16290</v>
      </c>
      <c r="BU87" s="40">
        <v>83362</v>
      </c>
      <c r="BV87" s="40">
        <v>2951</v>
      </c>
      <c r="BW87" s="40">
        <v>128322</v>
      </c>
      <c r="BX87" s="36">
        <v>0</v>
      </c>
      <c r="BZ87" s="36">
        <f t="shared" si="22"/>
        <v>10032801</v>
      </c>
    </row>
    <row r="88" spans="1:78" x14ac:dyDescent="0.25">
      <c r="A88" s="42" t="s">
        <v>736</v>
      </c>
      <c r="B88" s="42" t="s">
        <v>737</v>
      </c>
      <c r="C88" s="40">
        <v>314014</v>
      </c>
      <c r="D88" s="40">
        <v>1299650</v>
      </c>
      <c r="E88" s="40">
        <v>408276</v>
      </c>
      <c r="F88" s="40">
        <v>883582</v>
      </c>
      <c r="G88" s="40">
        <v>494609</v>
      </c>
      <c r="H88" s="40">
        <v>344420</v>
      </c>
      <c r="I88" s="40">
        <v>17606</v>
      </c>
      <c r="J88" s="40">
        <v>2490559</v>
      </c>
      <c r="K88" s="36">
        <v>528459</v>
      </c>
      <c r="L88" s="36">
        <v>703945</v>
      </c>
      <c r="M88" s="40">
        <v>2026987</v>
      </c>
      <c r="N88" s="40">
        <v>3279693</v>
      </c>
      <c r="O88" s="40">
        <v>420014</v>
      </c>
      <c r="P88" s="40">
        <v>6059303</v>
      </c>
      <c r="Q88" s="40">
        <v>1926440</v>
      </c>
      <c r="R88" s="40">
        <v>716738</v>
      </c>
      <c r="S88" s="40">
        <v>654547</v>
      </c>
      <c r="T88" s="36">
        <v>873986</v>
      </c>
      <c r="U88" s="40">
        <v>473441</v>
      </c>
      <c r="V88" s="40">
        <v>1064520</v>
      </c>
      <c r="W88" s="40">
        <v>165783</v>
      </c>
      <c r="X88" s="40">
        <v>544101</v>
      </c>
      <c r="Y88" s="40">
        <v>1552033</v>
      </c>
      <c r="Z88" s="40">
        <v>581923</v>
      </c>
      <c r="AA88" s="40">
        <v>340312</v>
      </c>
      <c r="AB88" s="40">
        <v>769319</v>
      </c>
      <c r="AC88" s="36">
        <v>3055507</v>
      </c>
      <c r="AD88" s="40">
        <v>177919</v>
      </c>
      <c r="AE88" s="40">
        <v>397068</v>
      </c>
      <c r="AF88" s="40">
        <v>221160</v>
      </c>
      <c r="AG88" s="40">
        <v>1717087</v>
      </c>
      <c r="AH88" s="40">
        <v>6268199</v>
      </c>
      <c r="AI88" s="40">
        <v>1042890</v>
      </c>
      <c r="AJ88" s="40">
        <v>180764</v>
      </c>
      <c r="AK88" s="40">
        <v>245083</v>
      </c>
      <c r="AL88" s="40">
        <v>773508</v>
      </c>
      <c r="AM88" s="40">
        <v>2609315</v>
      </c>
      <c r="AN88" s="40">
        <v>449489</v>
      </c>
      <c r="AO88" s="40">
        <v>1018530</v>
      </c>
      <c r="AP88" s="40">
        <v>1059959</v>
      </c>
      <c r="AQ88" s="40">
        <v>606286</v>
      </c>
      <c r="AR88" s="40">
        <v>535236</v>
      </c>
      <c r="AS88" s="40">
        <v>307596</v>
      </c>
      <c r="AT88" s="40">
        <v>3778455</v>
      </c>
      <c r="AU88" s="40">
        <v>920195</v>
      </c>
      <c r="AV88" s="40">
        <v>371055</v>
      </c>
      <c r="AW88" s="40">
        <v>365444</v>
      </c>
      <c r="AX88" s="40">
        <v>1484130</v>
      </c>
      <c r="AY88" s="40">
        <v>164767</v>
      </c>
      <c r="AZ88" s="40">
        <v>1062</v>
      </c>
      <c r="BA88" s="40">
        <v>547381</v>
      </c>
      <c r="BB88" s="40">
        <v>746533</v>
      </c>
      <c r="BC88" s="40">
        <v>1396700</v>
      </c>
      <c r="BD88" s="40">
        <v>1823250</v>
      </c>
      <c r="BE88" s="40">
        <v>753565</v>
      </c>
      <c r="BF88" s="40">
        <v>4245265</v>
      </c>
      <c r="BG88" s="40">
        <v>2723494</v>
      </c>
      <c r="BH88" s="40">
        <v>587290</v>
      </c>
      <c r="BI88" s="40">
        <v>608583</v>
      </c>
      <c r="BJ88" s="40">
        <v>755548</v>
      </c>
      <c r="BK88" s="40">
        <v>440360</v>
      </c>
      <c r="BL88" s="40">
        <v>452949</v>
      </c>
      <c r="BM88" s="40">
        <v>673212</v>
      </c>
      <c r="BN88" s="40">
        <v>1113781</v>
      </c>
      <c r="BO88" s="40">
        <v>1037567</v>
      </c>
      <c r="BP88" s="40">
        <v>1153481</v>
      </c>
      <c r="BQ88" s="40">
        <v>749622</v>
      </c>
      <c r="BR88" s="40">
        <v>603930</v>
      </c>
      <c r="BS88" s="40">
        <v>610014</v>
      </c>
      <c r="BT88" s="40">
        <v>619316</v>
      </c>
      <c r="BU88" s="40">
        <v>1514523</v>
      </c>
      <c r="BV88" s="40">
        <v>1533309</v>
      </c>
      <c r="BW88" s="40">
        <v>4777309</v>
      </c>
      <c r="BX88" s="36">
        <v>3022491</v>
      </c>
      <c r="BZ88" s="36">
        <f t="shared" si="22"/>
        <v>89174437</v>
      </c>
    </row>
    <row r="89" spans="1:78" x14ac:dyDescent="0.25">
      <c r="A89" s="4" t="s">
        <v>738</v>
      </c>
      <c r="B89" s="4" t="s">
        <v>739</v>
      </c>
      <c r="C89" s="40">
        <v>450281</v>
      </c>
      <c r="D89" s="40">
        <v>62378082</v>
      </c>
      <c r="E89" s="40">
        <v>4566117</v>
      </c>
      <c r="F89" s="40">
        <v>48780872</v>
      </c>
      <c r="G89" s="40">
        <v>428658</v>
      </c>
      <c r="H89" s="40">
        <v>2440999</v>
      </c>
      <c r="I89" s="40">
        <v>2229150</v>
      </c>
      <c r="J89" s="40">
        <v>2114044</v>
      </c>
      <c r="K89" s="36">
        <v>2789905</v>
      </c>
      <c r="L89" s="36">
        <v>1118765</v>
      </c>
      <c r="M89" s="40">
        <v>79117327</v>
      </c>
      <c r="N89" s="40">
        <v>27339739</v>
      </c>
      <c r="O89" s="40">
        <v>138525</v>
      </c>
      <c r="P89" s="40">
        <v>180231753</v>
      </c>
      <c r="Q89" s="40">
        <v>2524596</v>
      </c>
      <c r="R89" s="40">
        <v>4221164</v>
      </c>
      <c r="S89" s="40">
        <v>1095804</v>
      </c>
      <c r="T89" s="36">
        <v>3057619</v>
      </c>
      <c r="U89" s="40">
        <v>724363</v>
      </c>
      <c r="V89" s="40">
        <v>9412396</v>
      </c>
      <c r="W89" s="40">
        <v>92849</v>
      </c>
      <c r="X89" s="4">
        <v>0</v>
      </c>
      <c r="Y89" s="40">
        <v>13535896</v>
      </c>
      <c r="Z89" s="40">
        <v>903162</v>
      </c>
      <c r="AA89" s="40">
        <v>26035149</v>
      </c>
      <c r="AB89" s="40">
        <v>1574615</v>
      </c>
      <c r="AC89" s="36">
        <v>48720873</v>
      </c>
      <c r="AD89" s="40">
        <v>808972</v>
      </c>
      <c r="AE89" s="40">
        <v>1216958</v>
      </c>
      <c r="AF89" s="40">
        <v>449638</v>
      </c>
      <c r="AG89" s="40">
        <v>35697691</v>
      </c>
      <c r="AH89" s="40">
        <v>84625567</v>
      </c>
      <c r="AI89" s="40">
        <v>1254700</v>
      </c>
      <c r="AJ89" s="40">
        <v>955778</v>
      </c>
      <c r="AK89" s="40">
        <v>25098</v>
      </c>
      <c r="AL89" s="40">
        <v>76159</v>
      </c>
      <c r="AM89" s="40">
        <v>32716067</v>
      </c>
      <c r="AN89" s="40">
        <v>6023396</v>
      </c>
      <c r="AO89" s="40">
        <v>22329498</v>
      </c>
      <c r="AP89" s="40">
        <v>30647882</v>
      </c>
      <c r="AQ89" s="40">
        <v>1002352</v>
      </c>
      <c r="AR89" s="40">
        <v>426134</v>
      </c>
      <c r="AS89" s="4">
        <v>0</v>
      </c>
      <c r="AT89" s="40">
        <v>108782631</v>
      </c>
      <c r="AU89" s="40">
        <v>4109949</v>
      </c>
      <c r="AV89" s="40">
        <v>4784347</v>
      </c>
      <c r="AW89" s="40">
        <v>273717</v>
      </c>
      <c r="AX89" s="40">
        <v>17076360</v>
      </c>
      <c r="AY89" s="40">
        <v>222786</v>
      </c>
      <c r="AZ89" s="40">
        <v>353000</v>
      </c>
      <c r="BA89" s="40">
        <v>5757185</v>
      </c>
      <c r="BB89" s="40">
        <v>3519903</v>
      </c>
      <c r="BC89" s="40">
        <v>6190371</v>
      </c>
      <c r="BD89" s="40">
        <v>4145550</v>
      </c>
      <c r="BE89" s="40">
        <v>10479135</v>
      </c>
      <c r="BF89" s="40">
        <v>28631063</v>
      </c>
      <c r="BG89" s="40">
        <v>119490194</v>
      </c>
      <c r="BH89" s="40">
        <v>157651</v>
      </c>
      <c r="BI89" s="40">
        <v>78658</v>
      </c>
      <c r="BJ89" s="40">
        <v>11037465</v>
      </c>
      <c r="BK89" s="40">
        <v>10961508</v>
      </c>
      <c r="BL89" s="40">
        <v>428839</v>
      </c>
      <c r="BM89" s="40">
        <v>10083477</v>
      </c>
      <c r="BN89" s="40">
        <v>5229900</v>
      </c>
      <c r="BO89" s="40">
        <v>20133877</v>
      </c>
      <c r="BP89" s="40">
        <v>8690049</v>
      </c>
      <c r="BQ89" s="40">
        <v>408985</v>
      </c>
      <c r="BR89" s="40">
        <v>1272982</v>
      </c>
      <c r="BS89" s="40">
        <v>1583419</v>
      </c>
      <c r="BT89" s="40">
        <v>1293218</v>
      </c>
      <c r="BU89" s="40">
        <v>10125686</v>
      </c>
      <c r="BV89" s="40">
        <v>68290291</v>
      </c>
      <c r="BW89" s="40">
        <v>32369717</v>
      </c>
      <c r="BX89" s="36">
        <v>15101497</v>
      </c>
      <c r="BZ89" s="36">
        <f t="shared" si="22"/>
        <v>1255342003</v>
      </c>
    </row>
    <row r="90" spans="1:78" x14ac:dyDescent="0.25">
      <c r="A90" s="42" t="s">
        <v>740</v>
      </c>
      <c r="B90" s="42" t="s">
        <v>741</v>
      </c>
      <c r="C90" s="40">
        <v>4208476</v>
      </c>
      <c r="D90" s="40">
        <v>21312928</v>
      </c>
      <c r="E90" s="40">
        <v>1828886</v>
      </c>
      <c r="F90" s="40">
        <v>7758042</v>
      </c>
      <c r="G90" s="40">
        <v>2788467</v>
      </c>
      <c r="H90" s="40">
        <v>2340973</v>
      </c>
      <c r="I90" s="40">
        <v>9486339</v>
      </c>
      <c r="J90" s="40">
        <v>12980707</v>
      </c>
      <c r="K90" s="36">
        <v>2940867</v>
      </c>
      <c r="L90" s="36">
        <v>3561014</v>
      </c>
      <c r="M90" s="40">
        <v>26263366</v>
      </c>
      <c r="N90" s="40">
        <v>46515188</v>
      </c>
      <c r="O90" s="40">
        <v>1886508</v>
      </c>
      <c r="P90" s="40">
        <v>71577484</v>
      </c>
      <c r="Q90" s="40">
        <v>9627134</v>
      </c>
      <c r="R90" s="40">
        <v>5207678</v>
      </c>
      <c r="S90" s="40">
        <v>8143439</v>
      </c>
      <c r="T90" s="36">
        <v>5134364</v>
      </c>
      <c r="U90" s="40">
        <v>7607760</v>
      </c>
      <c r="V90" s="40">
        <v>12082326</v>
      </c>
      <c r="W90" s="40">
        <v>1447073</v>
      </c>
      <c r="X90" s="40">
        <v>4225143</v>
      </c>
      <c r="Y90" s="40">
        <v>23046285</v>
      </c>
      <c r="Z90" s="40">
        <v>4679665</v>
      </c>
      <c r="AA90" s="40">
        <v>4113822</v>
      </c>
      <c r="AB90" s="40">
        <v>4566245</v>
      </c>
      <c r="AC90" s="36">
        <v>13230840</v>
      </c>
      <c r="AD90" s="40">
        <v>1233450</v>
      </c>
      <c r="AE90" s="40">
        <v>3763767</v>
      </c>
      <c r="AF90" s="40">
        <v>1340698</v>
      </c>
      <c r="AG90" s="40">
        <v>11619837</v>
      </c>
      <c r="AH90" s="40">
        <v>67798601</v>
      </c>
      <c r="AI90" s="40">
        <v>9515923</v>
      </c>
      <c r="AJ90" s="40">
        <v>859216</v>
      </c>
      <c r="AK90" s="40">
        <v>2171882</v>
      </c>
      <c r="AL90" s="40">
        <v>4553049</v>
      </c>
      <c r="AM90" s="40">
        <v>58351405</v>
      </c>
      <c r="AN90" s="40">
        <v>4894478</v>
      </c>
      <c r="AO90" s="40">
        <v>17449257</v>
      </c>
      <c r="AP90" s="40">
        <v>13159238</v>
      </c>
      <c r="AQ90" s="40">
        <v>4445621</v>
      </c>
      <c r="AR90" s="40">
        <v>3884765</v>
      </c>
      <c r="AS90" s="40">
        <v>2201394</v>
      </c>
      <c r="AT90" s="40">
        <v>27340863</v>
      </c>
      <c r="AU90" s="40">
        <v>9727412</v>
      </c>
      <c r="AV90" s="40">
        <v>2970774</v>
      </c>
      <c r="AW90" s="40">
        <v>4395137</v>
      </c>
      <c r="AX90" s="40">
        <v>27316232</v>
      </c>
      <c r="AY90" s="40">
        <v>1347677</v>
      </c>
      <c r="AZ90" s="40">
        <v>4949268</v>
      </c>
      <c r="BA90" s="40">
        <v>4419783</v>
      </c>
      <c r="BB90" s="40">
        <v>6972217</v>
      </c>
      <c r="BC90" s="40">
        <v>14477066</v>
      </c>
      <c r="BD90" s="40">
        <v>17625986</v>
      </c>
      <c r="BE90" s="40">
        <v>13352001</v>
      </c>
      <c r="BF90" s="40">
        <v>30673666</v>
      </c>
      <c r="BG90" s="40">
        <v>28897852</v>
      </c>
      <c r="BH90" s="40">
        <v>2424135</v>
      </c>
      <c r="BI90" s="40">
        <v>6090691</v>
      </c>
      <c r="BJ90" s="40">
        <v>9843551</v>
      </c>
      <c r="BK90" s="40">
        <v>3385295</v>
      </c>
      <c r="BL90" s="40">
        <v>2243052</v>
      </c>
      <c r="BM90" s="40">
        <v>8928534</v>
      </c>
      <c r="BN90" s="40">
        <v>14925592</v>
      </c>
      <c r="BO90" s="40">
        <v>11308048</v>
      </c>
      <c r="BP90" s="40">
        <v>18641194</v>
      </c>
      <c r="BQ90" s="40">
        <v>3486870</v>
      </c>
      <c r="BR90" s="40">
        <v>5731212</v>
      </c>
      <c r="BS90" s="40">
        <v>6688214</v>
      </c>
      <c r="BT90" s="40">
        <v>11498422</v>
      </c>
      <c r="BU90" s="40">
        <v>20713370</v>
      </c>
      <c r="BV90" s="40">
        <v>14128046</v>
      </c>
      <c r="BW90" s="40">
        <v>28065975</v>
      </c>
      <c r="BX90" s="36">
        <v>8582449</v>
      </c>
      <c r="BZ90" s="36">
        <f t="shared" si="22"/>
        <v>896954184</v>
      </c>
    </row>
    <row r="91" spans="1:78" x14ac:dyDescent="0.25">
      <c r="A91" s="42" t="s">
        <v>742</v>
      </c>
      <c r="B91" s="42" t="s">
        <v>743</v>
      </c>
      <c r="C91" s="40">
        <v>733606</v>
      </c>
      <c r="D91" s="40">
        <v>4774099</v>
      </c>
      <c r="E91" s="40">
        <v>473443</v>
      </c>
      <c r="F91" s="40">
        <v>2304419</v>
      </c>
      <c r="G91" s="40">
        <v>914534</v>
      </c>
      <c r="H91" s="40">
        <v>1011277</v>
      </c>
      <c r="I91" s="40">
        <v>1101745</v>
      </c>
      <c r="J91" s="40">
        <v>3744954</v>
      </c>
      <c r="K91" s="36">
        <v>861770</v>
      </c>
      <c r="L91" s="36">
        <v>996184</v>
      </c>
      <c r="M91" s="40">
        <v>7216346</v>
      </c>
      <c r="N91" s="40">
        <v>9811656</v>
      </c>
      <c r="O91" s="40">
        <v>738402</v>
      </c>
      <c r="P91" s="40">
        <v>27480502</v>
      </c>
      <c r="Q91" s="40">
        <v>2018742</v>
      </c>
      <c r="R91" s="40">
        <v>1744493</v>
      </c>
      <c r="S91" s="40">
        <v>2009702</v>
      </c>
      <c r="T91" s="36">
        <v>1110537</v>
      </c>
      <c r="U91" s="40">
        <v>2453691</v>
      </c>
      <c r="V91" s="40">
        <v>2986568</v>
      </c>
      <c r="W91" s="40">
        <v>260263</v>
      </c>
      <c r="X91" s="40">
        <v>1001854</v>
      </c>
      <c r="Y91" s="40">
        <v>9112195</v>
      </c>
      <c r="Z91" s="40">
        <v>1160969</v>
      </c>
      <c r="AA91" s="40">
        <v>1155566</v>
      </c>
      <c r="AB91" s="40">
        <v>1499854</v>
      </c>
      <c r="AC91" s="36">
        <v>2997329</v>
      </c>
      <c r="AD91" s="40">
        <v>221252</v>
      </c>
      <c r="AE91" s="40">
        <v>384497</v>
      </c>
      <c r="AF91" s="40">
        <v>260903</v>
      </c>
      <c r="AG91" s="40">
        <v>2544107</v>
      </c>
      <c r="AH91" s="40">
        <v>21647347</v>
      </c>
      <c r="AI91" s="40">
        <v>2375794</v>
      </c>
      <c r="AJ91" s="40">
        <v>162103</v>
      </c>
      <c r="AK91" s="40">
        <v>221898</v>
      </c>
      <c r="AL91" s="40">
        <v>991701</v>
      </c>
      <c r="AM91" s="40">
        <v>17049913</v>
      </c>
      <c r="AN91" s="40">
        <v>1013590</v>
      </c>
      <c r="AO91" s="40">
        <v>3367809</v>
      </c>
      <c r="AP91" s="40">
        <v>2810153</v>
      </c>
      <c r="AQ91" s="40">
        <v>2158517</v>
      </c>
      <c r="AR91" s="40">
        <v>597318</v>
      </c>
      <c r="AS91" s="40">
        <v>920383</v>
      </c>
      <c r="AT91" s="40">
        <v>9252059</v>
      </c>
      <c r="AU91" s="40">
        <v>3256422</v>
      </c>
      <c r="AV91" s="40">
        <v>731433</v>
      </c>
      <c r="AW91" s="40">
        <v>1833225</v>
      </c>
      <c r="AX91" s="40">
        <v>5470431</v>
      </c>
      <c r="AY91" s="40">
        <v>389735</v>
      </c>
      <c r="AZ91" s="40">
        <v>1548028</v>
      </c>
      <c r="BA91" s="40">
        <v>1332819</v>
      </c>
      <c r="BB91" s="40">
        <v>2142985</v>
      </c>
      <c r="BC91" s="40">
        <v>3763560</v>
      </c>
      <c r="BD91" s="40">
        <v>4016286</v>
      </c>
      <c r="BE91" s="40">
        <v>3941242</v>
      </c>
      <c r="BF91" s="40">
        <v>10232965</v>
      </c>
      <c r="BG91" s="40">
        <v>8094891</v>
      </c>
      <c r="BH91" s="40">
        <v>825452</v>
      </c>
      <c r="BI91" s="40">
        <v>805994</v>
      </c>
      <c r="BJ91" s="40">
        <v>2857087</v>
      </c>
      <c r="BK91" s="40">
        <v>1895057</v>
      </c>
      <c r="BL91" s="40">
        <v>717808</v>
      </c>
      <c r="BM91" s="40">
        <v>1821215</v>
      </c>
      <c r="BN91" s="40">
        <v>4101963</v>
      </c>
      <c r="BO91" s="40">
        <v>3513956</v>
      </c>
      <c r="BP91" s="40">
        <v>2405730</v>
      </c>
      <c r="BQ91" s="40">
        <v>873585</v>
      </c>
      <c r="BR91" s="40">
        <v>1111143</v>
      </c>
      <c r="BS91" s="40">
        <v>1483824</v>
      </c>
      <c r="BT91" s="40">
        <v>2428932</v>
      </c>
      <c r="BU91" s="40">
        <v>5950643</v>
      </c>
      <c r="BV91" s="40">
        <v>6322642</v>
      </c>
      <c r="BW91" s="40">
        <v>1366317</v>
      </c>
      <c r="BX91" s="36">
        <v>107194</v>
      </c>
      <c r="BZ91" s="36">
        <f t="shared" si="22"/>
        <v>242996608</v>
      </c>
    </row>
    <row r="92" spans="1:78" x14ac:dyDescent="0.25">
      <c r="A92" s="42" t="s">
        <v>744</v>
      </c>
      <c r="B92" s="42" t="s">
        <v>138</v>
      </c>
      <c r="C92" s="40">
        <v>2074008</v>
      </c>
      <c r="D92" s="40">
        <v>10231686</v>
      </c>
      <c r="E92" s="40">
        <v>928595</v>
      </c>
      <c r="F92" s="40">
        <v>4446860</v>
      </c>
      <c r="G92" s="40">
        <v>2302001</v>
      </c>
      <c r="H92" s="40">
        <v>1910152</v>
      </c>
      <c r="I92" s="40">
        <v>1739120</v>
      </c>
      <c r="J92" s="40">
        <v>7641373</v>
      </c>
      <c r="K92" s="36">
        <v>1494944</v>
      </c>
      <c r="L92" s="36">
        <v>2402260</v>
      </c>
      <c r="M92" s="40">
        <v>9019173</v>
      </c>
      <c r="N92" s="40">
        <v>15983453</v>
      </c>
      <c r="O92" s="40">
        <v>1029348</v>
      </c>
      <c r="P92" s="40">
        <v>25802714</v>
      </c>
      <c r="Q92" s="40">
        <v>6042468</v>
      </c>
      <c r="R92" s="40">
        <v>2615970</v>
      </c>
      <c r="S92" s="40">
        <v>5020020</v>
      </c>
      <c r="T92" s="36">
        <v>2877709</v>
      </c>
      <c r="U92" s="40">
        <v>3107565</v>
      </c>
      <c r="V92" s="40">
        <v>6574766</v>
      </c>
      <c r="W92" s="40">
        <v>991376</v>
      </c>
      <c r="X92" s="40">
        <v>3263525</v>
      </c>
      <c r="Y92" s="40">
        <v>6866398</v>
      </c>
      <c r="Z92" s="40">
        <v>1813703</v>
      </c>
      <c r="AA92" s="40">
        <v>2170436</v>
      </c>
      <c r="AB92" s="40">
        <v>2416242</v>
      </c>
      <c r="AC92" s="36">
        <v>9599065</v>
      </c>
      <c r="AD92" s="40">
        <v>715888</v>
      </c>
      <c r="AE92" s="40">
        <v>2038087</v>
      </c>
      <c r="AF92" s="40">
        <v>660994</v>
      </c>
      <c r="AG92" s="40">
        <v>4129582</v>
      </c>
      <c r="AH92" s="40">
        <v>36518139</v>
      </c>
      <c r="AI92" s="40">
        <v>5744838</v>
      </c>
      <c r="AJ92" s="40">
        <v>676766</v>
      </c>
      <c r="AK92" s="40">
        <v>923069</v>
      </c>
      <c r="AL92" s="40">
        <v>2243000</v>
      </c>
      <c r="AM92" s="40">
        <v>19267714</v>
      </c>
      <c r="AN92" s="40">
        <v>2137515</v>
      </c>
      <c r="AO92" s="40">
        <v>5291964</v>
      </c>
      <c r="AP92" s="40">
        <v>5583800</v>
      </c>
      <c r="AQ92" s="40">
        <v>3595571</v>
      </c>
      <c r="AR92" s="40">
        <v>3065650</v>
      </c>
      <c r="AS92" s="40">
        <v>832779</v>
      </c>
      <c r="AT92" s="40">
        <v>11184112</v>
      </c>
      <c r="AU92" s="40">
        <v>4613066</v>
      </c>
      <c r="AV92" s="40">
        <v>1587145</v>
      </c>
      <c r="AW92" s="40">
        <v>2142439</v>
      </c>
      <c r="AX92" s="40">
        <v>8594426</v>
      </c>
      <c r="AY92" s="40">
        <v>549699</v>
      </c>
      <c r="AZ92" s="40">
        <v>2881556</v>
      </c>
      <c r="BA92" s="40">
        <v>2687273</v>
      </c>
      <c r="BB92" s="40">
        <v>4094802</v>
      </c>
      <c r="BC92" s="40">
        <v>5667690</v>
      </c>
      <c r="BD92" s="40">
        <v>8009424</v>
      </c>
      <c r="BE92" s="40">
        <v>7619203</v>
      </c>
      <c r="BF92" s="40">
        <v>12895986</v>
      </c>
      <c r="BG92" s="40">
        <v>7985224</v>
      </c>
      <c r="BH92" s="40">
        <v>1463171</v>
      </c>
      <c r="BI92" s="40">
        <v>2177983</v>
      </c>
      <c r="BJ92" s="40">
        <v>4362427</v>
      </c>
      <c r="BK92" s="40">
        <v>1437559</v>
      </c>
      <c r="BL92" s="40">
        <v>1580049</v>
      </c>
      <c r="BM92" s="40">
        <v>3169657</v>
      </c>
      <c r="BN92" s="40">
        <v>8515327</v>
      </c>
      <c r="BO92" s="40">
        <v>3490241</v>
      </c>
      <c r="BP92" s="40">
        <v>7385542</v>
      </c>
      <c r="BQ92" s="40">
        <v>1781003</v>
      </c>
      <c r="BR92" s="40">
        <v>2653723</v>
      </c>
      <c r="BS92" s="40">
        <v>2822744</v>
      </c>
      <c r="BT92" s="40">
        <v>3006051</v>
      </c>
      <c r="BU92" s="40">
        <v>5671562</v>
      </c>
      <c r="BV92" s="40">
        <v>5261601</v>
      </c>
      <c r="BW92" s="40">
        <v>3978291</v>
      </c>
      <c r="BX92" s="36">
        <v>1500361</v>
      </c>
      <c r="BZ92" s="36">
        <f t="shared" si="22"/>
        <v>374559623</v>
      </c>
    </row>
    <row r="93" spans="1:78" x14ac:dyDescent="0.25">
      <c r="A93" s="42" t="s">
        <v>745</v>
      </c>
      <c r="B93" s="42" t="s">
        <v>746</v>
      </c>
      <c r="C93" s="4">
        <v>0</v>
      </c>
      <c r="D93" s="40">
        <v>509706</v>
      </c>
      <c r="E93" s="4">
        <v>0</v>
      </c>
      <c r="F93" s="4">
        <v>0</v>
      </c>
      <c r="G93" s="4">
        <v>0</v>
      </c>
      <c r="H93" s="4">
        <v>0</v>
      </c>
      <c r="I93" s="40">
        <v>42390</v>
      </c>
      <c r="J93" s="40">
        <v>437522</v>
      </c>
      <c r="K93" s="36">
        <v>0</v>
      </c>
      <c r="L93" s="36">
        <v>0</v>
      </c>
      <c r="M93" s="40">
        <v>1492654</v>
      </c>
      <c r="N93" s="40">
        <v>98018</v>
      </c>
      <c r="O93" s="40">
        <v>95789</v>
      </c>
      <c r="P93" s="40">
        <v>4514048</v>
      </c>
      <c r="Q93" s="40">
        <v>582239</v>
      </c>
      <c r="R93" s="40">
        <v>360168</v>
      </c>
      <c r="S93" s="40">
        <v>2268</v>
      </c>
      <c r="T93" s="36">
        <v>0</v>
      </c>
      <c r="U93" s="4">
        <v>0</v>
      </c>
      <c r="V93" s="40">
        <v>345676</v>
      </c>
      <c r="W93" s="40">
        <v>16755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36">
        <v>0</v>
      </c>
      <c r="AD93" s="40">
        <v>65575</v>
      </c>
      <c r="AE93" s="4">
        <v>0</v>
      </c>
      <c r="AF93" s="4">
        <v>0</v>
      </c>
      <c r="AG93" s="4">
        <v>0</v>
      </c>
      <c r="AH93" s="40">
        <v>1684293</v>
      </c>
      <c r="AI93" s="40">
        <v>181399</v>
      </c>
      <c r="AJ93" s="4">
        <v>0</v>
      </c>
      <c r="AK93" s="4">
        <v>0</v>
      </c>
      <c r="AL93" s="40">
        <v>19151</v>
      </c>
      <c r="AM93" s="40">
        <v>747677</v>
      </c>
      <c r="AN93" s="4">
        <v>0</v>
      </c>
      <c r="AO93" s="40">
        <v>128058</v>
      </c>
      <c r="AP93" s="40">
        <v>430196</v>
      </c>
      <c r="AQ93" s="40">
        <v>65167</v>
      </c>
      <c r="AR93" s="4">
        <v>0</v>
      </c>
      <c r="AS93" s="4">
        <v>0</v>
      </c>
      <c r="AT93" s="4">
        <v>0</v>
      </c>
      <c r="AU93" s="40">
        <v>284308</v>
      </c>
      <c r="AV93" s="4">
        <v>0</v>
      </c>
      <c r="AW93" s="4">
        <v>0</v>
      </c>
      <c r="AX93" s="40">
        <v>898261</v>
      </c>
      <c r="AY93" s="4">
        <v>0</v>
      </c>
      <c r="AZ93" s="40">
        <v>5022</v>
      </c>
      <c r="BA93" s="40">
        <v>1129</v>
      </c>
      <c r="BB93" s="40">
        <v>539289</v>
      </c>
      <c r="BC93" s="40">
        <v>250374</v>
      </c>
      <c r="BD93" s="40">
        <v>64183</v>
      </c>
      <c r="BE93" s="40">
        <v>154253</v>
      </c>
      <c r="BF93" s="40">
        <v>1566478</v>
      </c>
      <c r="BG93" s="4">
        <v>0</v>
      </c>
      <c r="BH93" s="4">
        <v>0</v>
      </c>
      <c r="BI93" s="40">
        <v>76179</v>
      </c>
      <c r="BJ93" s="4">
        <v>0</v>
      </c>
      <c r="BK93" s="40">
        <v>135009</v>
      </c>
      <c r="BL93" s="40">
        <v>2016</v>
      </c>
      <c r="BM93" s="4">
        <v>0</v>
      </c>
      <c r="BN93" s="40">
        <v>77774</v>
      </c>
      <c r="BO93" s="40">
        <v>249244</v>
      </c>
      <c r="BP93" s="40">
        <v>358814</v>
      </c>
      <c r="BQ93" s="40">
        <v>495026</v>
      </c>
      <c r="BR93" s="4">
        <v>0</v>
      </c>
      <c r="BS93" s="4">
        <v>0</v>
      </c>
      <c r="BT93" s="4">
        <v>0</v>
      </c>
      <c r="BU93" s="40">
        <v>772341</v>
      </c>
      <c r="BV93" s="40">
        <v>59043</v>
      </c>
      <c r="BW93" s="40">
        <v>5930</v>
      </c>
      <c r="BX93" s="36">
        <v>0</v>
      </c>
      <c r="BZ93" s="36">
        <f t="shared" si="22"/>
        <v>17813422</v>
      </c>
    </row>
    <row r="94" spans="1:78" x14ac:dyDescent="0.25">
      <c r="A94" s="42" t="s">
        <v>747</v>
      </c>
      <c r="B94" s="42" t="s">
        <v>748</v>
      </c>
      <c r="C94" s="40">
        <v>149337</v>
      </c>
      <c r="D94" s="40">
        <v>1471278</v>
      </c>
      <c r="E94" s="40">
        <v>209157</v>
      </c>
      <c r="F94" s="40">
        <v>1064178</v>
      </c>
      <c r="G94" s="40">
        <v>367560</v>
      </c>
      <c r="H94" s="40">
        <v>607823</v>
      </c>
      <c r="I94" s="40">
        <v>342753</v>
      </c>
      <c r="J94" s="40">
        <v>1602839</v>
      </c>
      <c r="K94" s="36">
        <v>84286</v>
      </c>
      <c r="L94" s="36">
        <v>295482</v>
      </c>
      <c r="M94" s="40">
        <v>1567523</v>
      </c>
      <c r="N94" s="40">
        <v>1927175</v>
      </c>
      <c r="O94" s="40">
        <v>201548</v>
      </c>
      <c r="P94" s="40">
        <v>5635590</v>
      </c>
      <c r="Q94" s="40">
        <v>738288</v>
      </c>
      <c r="R94" s="40">
        <v>831700</v>
      </c>
      <c r="S94" s="40">
        <v>545056</v>
      </c>
      <c r="T94" s="36">
        <v>227376</v>
      </c>
      <c r="U94" s="40">
        <v>868303</v>
      </c>
      <c r="V94" s="40">
        <v>1274212</v>
      </c>
      <c r="W94" s="40">
        <v>439096</v>
      </c>
      <c r="X94" s="40">
        <v>362373</v>
      </c>
      <c r="Y94" s="40">
        <v>4948810</v>
      </c>
      <c r="Z94" s="40">
        <v>3190</v>
      </c>
      <c r="AA94" s="40">
        <v>203518</v>
      </c>
      <c r="AB94" s="40">
        <v>685311</v>
      </c>
      <c r="AC94" s="36">
        <v>1500325</v>
      </c>
      <c r="AD94" s="40">
        <v>58080</v>
      </c>
      <c r="AE94" s="40">
        <v>235195</v>
      </c>
      <c r="AF94" s="40">
        <v>114185</v>
      </c>
      <c r="AG94" s="40">
        <v>1543440</v>
      </c>
      <c r="AH94" s="40">
        <v>6841726</v>
      </c>
      <c r="AI94" s="40">
        <v>511988</v>
      </c>
      <c r="AJ94" s="40">
        <v>229780</v>
      </c>
      <c r="AK94" s="40">
        <v>53598</v>
      </c>
      <c r="AL94" s="40">
        <v>309565</v>
      </c>
      <c r="AM94" s="40">
        <v>3479188</v>
      </c>
      <c r="AN94" s="40">
        <v>172892</v>
      </c>
      <c r="AO94" s="40">
        <v>864827</v>
      </c>
      <c r="AP94" s="40">
        <v>904075</v>
      </c>
      <c r="AQ94" s="40">
        <v>423518</v>
      </c>
      <c r="AR94" s="40">
        <v>196495</v>
      </c>
      <c r="AS94" s="40">
        <v>12860</v>
      </c>
      <c r="AT94" s="40">
        <v>2349062</v>
      </c>
      <c r="AU94" s="40">
        <v>867219</v>
      </c>
      <c r="AV94" s="40">
        <v>120477</v>
      </c>
      <c r="AW94" s="40">
        <v>517360</v>
      </c>
      <c r="AX94" s="40">
        <v>2091243</v>
      </c>
      <c r="AY94" s="40">
        <v>48582</v>
      </c>
      <c r="AZ94" s="40">
        <v>330537</v>
      </c>
      <c r="BA94" s="40">
        <v>447923</v>
      </c>
      <c r="BB94" s="40">
        <v>390101</v>
      </c>
      <c r="BC94" s="40">
        <v>833909</v>
      </c>
      <c r="BD94" s="40">
        <v>959938</v>
      </c>
      <c r="BE94" s="40">
        <v>1295470</v>
      </c>
      <c r="BF94" s="40">
        <v>7570648</v>
      </c>
      <c r="BG94" s="40">
        <v>5520045</v>
      </c>
      <c r="BH94" s="40">
        <v>105195</v>
      </c>
      <c r="BI94" s="40">
        <v>666077</v>
      </c>
      <c r="BJ94" s="40">
        <v>954913</v>
      </c>
      <c r="BK94" s="40">
        <v>332766</v>
      </c>
      <c r="BL94" s="40">
        <v>186084</v>
      </c>
      <c r="BM94" s="40">
        <v>1591837</v>
      </c>
      <c r="BN94" s="40">
        <v>2200928</v>
      </c>
      <c r="BO94" s="40">
        <v>1209343</v>
      </c>
      <c r="BP94" s="40">
        <v>606966</v>
      </c>
      <c r="BQ94" s="40">
        <v>246099</v>
      </c>
      <c r="BR94" s="40">
        <v>6198</v>
      </c>
      <c r="BS94" s="40">
        <v>822622</v>
      </c>
      <c r="BT94" s="40">
        <v>736137</v>
      </c>
      <c r="BU94" s="40">
        <v>2568874</v>
      </c>
      <c r="BV94" s="40">
        <v>1494404</v>
      </c>
      <c r="BW94" s="40">
        <v>796419</v>
      </c>
      <c r="BX94" s="36">
        <v>264831</v>
      </c>
      <c r="BZ94" s="36">
        <f t="shared" si="22"/>
        <v>82237706</v>
      </c>
    </row>
    <row r="95" spans="1:78" x14ac:dyDescent="0.25">
      <c r="A95" s="43" t="s">
        <v>749</v>
      </c>
      <c r="B95" s="43" t="s">
        <v>750</v>
      </c>
      <c r="C95" s="4">
        <v>0</v>
      </c>
      <c r="D95" s="40">
        <v>84479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36">
        <v>0</v>
      </c>
      <c r="L95" s="36">
        <v>0</v>
      </c>
      <c r="M95" s="4">
        <v>0</v>
      </c>
      <c r="N95" s="40">
        <v>167116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36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0">
        <v>497018</v>
      </c>
      <c r="AA95" s="4">
        <v>0</v>
      </c>
      <c r="AB95" s="4">
        <v>0</v>
      </c>
      <c r="AC95" s="36">
        <v>0</v>
      </c>
      <c r="AD95" s="4">
        <v>0</v>
      </c>
      <c r="AE95" s="4">
        <v>0</v>
      </c>
      <c r="AF95" s="4">
        <v>0</v>
      </c>
      <c r="AG95" s="4">
        <v>0</v>
      </c>
      <c r="AH95" s="40">
        <v>253296</v>
      </c>
      <c r="AI95" s="40">
        <v>105557</v>
      </c>
      <c r="AJ95" s="4">
        <v>0</v>
      </c>
      <c r="AK95" s="4">
        <v>0</v>
      </c>
      <c r="AL95" s="40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0">
        <v>127565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0">
        <v>132528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0">
        <v>12997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36">
        <v>0</v>
      </c>
      <c r="BZ95" s="36">
        <f t="shared" si="22"/>
        <v>1380556</v>
      </c>
    </row>
    <row r="96" spans="1:78" x14ac:dyDescent="0.25">
      <c r="A96" s="4" t="s">
        <v>751</v>
      </c>
      <c r="B96" s="4" t="s">
        <v>752</v>
      </c>
      <c r="K96" s="36">
        <v>0</v>
      </c>
      <c r="L96" s="36">
        <v>0</v>
      </c>
      <c r="T96" s="36">
        <v>0</v>
      </c>
      <c r="AC96" s="36">
        <v>0</v>
      </c>
      <c r="AL96" s="40">
        <v>0</v>
      </c>
      <c r="BX96" s="36">
        <v>0</v>
      </c>
      <c r="BZ96" s="36">
        <f t="shared" si="22"/>
        <v>0</v>
      </c>
    </row>
    <row r="97" spans="1:78" x14ac:dyDescent="0.25">
      <c r="A97" s="43" t="s">
        <v>753</v>
      </c>
      <c r="B97" s="43" t="s">
        <v>754</v>
      </c>
      <c r="K97" s="36">
        <v>0</v>
      </c>
      <c r="L97" s="36">
        <v>0</v>
      </c>
      <c r="T97" s="36">
        <v>0</v>
      </c>
      <c r="AC97" s="36">
        <v>0</v>
      </c>
      <c r="AL97" s="40">
        <v>0</v>
      </c>
      <c r="BX97" s="36">
        <v>0</v>
      </c>
      <c r="BZ97" s="36">
        <f t="shared" si="22"/>
        <v>0</v>
      </c>
    </row>
    <row r="98" spans="1:78" x14ac:dyDescent="0.25">
      <c r="A98" s="41" t="s">
        <v>755</v>
      </c>
      <c r="B98" s="41" t="s">
        <v>756</v>
      </c>
      <c r="C98" s="4">
        <v>0</v>
      </c>
      <c r="D98" s="40">
        <v>753673</v>
      </c>
      <c r="E98" s="4">
        <v>0</v>
      </c>
      <c r="F98" s="40">
        <v>133381</v>
      </c>
      <c r="G98" s="4">
        <v>0</v>
      </c>
      <c r="H98" s="4">
        <v>0</v>
      </c>
      <c r="I98" s="40">
        <v>9300</v>
      </c>
      <c r="J98" s="4">
        <v>0</v>
      </c>
      <c r="K98" s="36">
        <v>0</v>
      </c>
      <c r="L98" s="36">
        <v>0</v>
      </c>
      <c r="M98" s="40">
        <v>163604</v>
      </c>
      <c r="N98" s="40">
        <v>1101451</v>
      </c>
      <c r="O98" s="40">
        <v>5360</v>
      </c>
      <c r="P98" s="40">
        <v>2550788</v>
      </c>
      <c r="Q98" s="4">
        <v>0</v>
      </c>
      <c r="R98" s="4">
        <v>0</v>
      </c>
      <c r="S98" s="4">
        <v>0</v>
      </c>
      <c r="T98" s="36">
        <v>114325</v>
      </c>
      <c r="U98" s="4">
        <v>0</v>
      </c>
      <c r="V98" s="40">
        <v>21582</v>
      </c>
      <c r="W98" s="4">
        <v>0</v>
      </c>
      <c r="X98" s="40">
        <v>291444</v>
      </c>
      <c r="Y98" s="4">
        <v>0</v>
      </c>
      <c r="Z98" s="40">
        <v>3400</v>
      </c>
      <c r="AA98" s="4">
        <v>0</v>
      </c>
      <c r="AB98" s="4">
        <v>0</v>
      </c>
      <c r="AC98" s="36">
        <v>439522</v>
      </c>
      <c r="AD98" s="4">
        <v>0</v>
      </c>
      <c r="AE98" s="40">
        <v>30504</v>
      </c>
      <c r="AF98" s="4">
        <v>0</v>
      </c>
      <c r="AG98" s="40">
        <v>221543</v>
      </c>
      <c r="AH98" s="40">
        <v>2272086</v>
      </c>
      <c r="AI98" s="40">
        <v>242833</v>
      </c>
      <c r="AJ98" s="40">
        <v>5129</v>
      </c>
      <c r="AK98" s="4">
        <v>0</v>
      </c>
      <c r="AL98" s="40">
        <v>0</v>
      </c>
      <c r="AM98" s="40">
        <v>689346</v>
      </c>
      <c r="AN98" s="4">
        <v>0</v>
      </c>
      <c r="AO98" s="40">
        <v>6539</v>
      </c>
      <c r="AP98" s="40">
        <v>340913</v>
      </c>
      <c r="AQ98" s="4">
        <v>0</v>
      </c>
      <c r="AR98" s="4">
        <v>0</v>
      </c>
      <c r="AS98" s="4">
        <v>0</v>
      </c>
      <c r="AT98" s="40">
        <v>426495</v>
      </c>
      <c r="AU98" s="40">
        <v>204556</v>
      </c>
      <c r="AV98" s="40">
        <v>101316</v>
      </c>
      <c r="AW98" s="4">
        <v>0</v>
      </c>
      <c r="AX98" s="40">
        <v>1147355</v>
      </c>
      <c r="AY98" s="4">
        <v>0</v>
      </c>
      <c r="AZ98" s="40">
        <v>165466</v>
      </c>
      <c r="BA98" s="4">
        <v>0</v>
      </c>
      <c r="BB98" s="40">
        <v>3614</v>
      </c>
      <c r="BC98" s="40">
        <v>119220</v>
      </c>
      <c r="BD98" s="40">
        <v>38658</v>
      </c>
      <c r="BE98" s="40">
        <v>30000</v>
      </c>
      <c r="BF98" s="40">
        <v>1737556</v>
      </c>
      <c r="BG98" s="40">
        <v>1498691</v>
      </c>
      <c r="BH98" s="40">
        <v>1016</v>
      </c>
      <c r="BI98" s="4">
        <v>0</v>
      </c>
      <c r="BJ98" s="40">
        <v>23602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0">
        <v>31200</v>
      </c>
      <c r="BQ98" s="4">
        <v>0</v>
      </c>
      <c r="BR98" s="4">
        <v>0</v>
      </c>
      <c r="BS98" s="40">
        <v>14915</v>
      </c>
      <c r="BT98" s="4">
        <v>0</v>
      </c>
      <c r="BU98" s="40">
        <v>426929</v>
      </c>
      <c r="BV98" s="40">
        <v>200807</v>
      </c>
      <c r="BW98" s="40">
        <v>308376</v>
      </c>
      <c r="BX98" s="36">
        <v>309670</v>
      </c>
      <c r="BZ98" s="36">
        <f t="shared" si="22"/>
        <v>16186165</v>
      </c>
    </row>
    <row r="99" spans="1:78" x14ac:dyDescent="0.25">
      <c r="A99" s="43" t="s">
        <v>757</v>
      </c>
      <c r="B99" s="43" t="s">
        <v>758</v>
      </c>
      <c r="C99" s="40">
        <v>22417</v>
      </c>
      <c r="D99" s="40">
        <v>351209</v>
      </c>
      <c r="E99" s="40">
        <v>44033</v>
      </c>
      <c r="F99" s="40">
        <v>25389</v>
      </c>
      <c r="G99" s="40">
        <v>7405</v>
      </c>
      <c r="H99" s="40">
        <v>97727</v>
      </c>
      <c r="I99" s="40">
        <v>16709</v>
      </c>
      <c r="J99" s="40">
        <v>311830</v>
      </c>
      <c r="K99" s="36">
        <v>0</v>
      </c>
      <c r="L99" s="36">
        <v>0</v>
      </c>
      <c r="M99" s="40">
        <v>476399</v>
      </c>
      <c r="N99" s="40">
        <v>512804</v>
      </c>
      <c r="O99" s="4">
        <v>165</v>
      </c>
      <c r="P99" s="40">
        <v>2822553</v>
      </c>
      <c r="Q99" s="4">
        <v>0</v>
      </c>
      <c r="R99" s="40">
        <v>288740</v>
      </c>
      <c r="S99" s="40">
        <v>24953</v>
      </c>
      <c r="T99" s="36">
        <v>64342</v>
      </c>
      <c r="U99" s="4">
        <v>0</v>
      </c>
      <c r="V99" s="40">
        <v>399469</v>
      </c>
      <c r="W99" s="4">
        <v>0</v>
      </c>
      <c r="X99" s="4">
        <v>0</v>
      </c>
      <c r="Y99" s="40">
        <v>304616</v>
      </c>
      <c r="Z99" s="40">
        <v>44389</v>
      </c>
      <c r="AA99" s="40">
        <v>26205</v>
      </c>
      <c r="AB99" s="40">
        <v>197918</v>
      </c>
      <c r="AC99" s="36">
        <v>220842</v>
      </c>
      <c r="AD99" s="40">
        <v>37118</v>
      </c>
      <c r="AE99" s="40">
        <v>32966</v>
      </c>
      <c r="AF99" s="4">
        <v>0</v>
      </c>
      <c r="AG99" s="40">
        <v>346020</v>
      </c>
      <c r="AH99" s="40">
        <v>1801617</v>
      </c>
      <c r="AI99" s="40">
        <v>123805</v>
      </c>
      <c r="AJ99" s="4">
        <v>0</v>
      </c>
      <c r="AK99" s="4">
        <v>0</v>
      </c>
      <c r="AL99" s="40">
        <v>0</v>
      </c>
      <c r="AM99" s="40">
        <v>851929</v>
      </c>
      <c r="AN99" s="40">
        <v>124225</v>
      </c>
      <c r="AO99" s="40">
        <v>321362</v>
      </c>
      <c r="AP99" s="40">
        <v>115834</v>
      </c>
      <c r="AQ99" s="40">
        <v>4735</v>
      </c>
      <c r="AR99" s="40">
        <v>4600</v>
      </c>
      <c r="AS99" s="4">
        <v>0</v>
      </c>
      <c r="AT99" s="40">
        <v>1106607</v>
      </c>
      <c r="AU99" s="40">
        <v>230614</v>
      </c>
      <c r="AV99" s="40">
        <v>114359</v>
      </c>
      <c r="AW99" s="40">
        <v>19650</v>
      </c>
      <c r="AX99" s="40">
        <v>691613</v>
      </c>
      <c r="AY99" s="4">
        <v>0</v>
      </c>
      <c r="AZ99" s="40">
        <v>132659</v>
      </c>
      <c r="BA99" s="40">
        <v>143083</v>
      </c>
      <c r="BB99" s="4">
        <v>0</v>
      </c>
      <c r="BC99" s="40">
        <v>75555</v>
      </c>
      <c r="BD99" s="40">
        <v>287879</v>
      </c>
      <c r="BE99" s="40">
        <v>173773</v>
      </c>
      <c r="BF99" s="40">
        <v>1054312</v>
      </c>
      <c r="BG99" s="40">
        <v>1631521</v>
      </c>
      <c r="BH99" s="4">
        <v>0</v>
      </c>
      <c r="BI99" s="40">
        <v>112892</v>
      </c>
      <c r="BJ99" s="40">
        <v>184762</v>
      </c>
      <c r="BK99" s="40">
        <v>69969</v>
      </c>
      <c r="BL99" s="40">
        <v>32641</v>
      </c>
      <c r="BM99" s="40">
        <v>244006</v>
      </c>
      <c r="BN99" s="40">
        <v>195698</v>
      </c>
      <c r="BO99" s="40">
        <v>366723</v>
      </c>
      <c r="BP99" s="40">
        <v>180777</v>
      </c>
      <c r="BQ99" s="4">
        <v>0</v>
      </c>
      <c r="BR99" s="4">
        <v>0</v>
      </c>
      <c r="BS99" s="4">
        <v>0</v>
      </c>
      <c r="BT99" s="40">
        <v>98076</v>
      </c>
      <c r="BU99" s="40">
        <v>279748</v>
      </c>
      <c r="BV99" s="40">
        <v>292580</v>
      </c>
      <c r="BW99" s="40">
        <v>681811</v>
      </c>
      <c r="BX99" s="36">
        <v>339753</v>
      </c>
      <c r="BZ99" s="36">
        <f t="shared" si="22"/>
        <v>18765386</v>
      </c>
    </row>
    <row r="100" spans="1:78" x14ac:dyDescent="0.25">
      <c r="A100" s="42" t="s">
        <v>759</v>
      </c>
      <c r="B100" s="42" t="s">
        <v>760</v>
      </c>
      <c r="C100" s="40">
        <v>183172</v>
      </c>
      <c r="D100" s="40">
        <v>1003792</v>
      </c>
      <c r="E100" s="40">
        <v>384554</v>
      </c>
      <c r="F100" s="40">
        <v>707276</v>
      </c>
      <c r="G100" s="40">
        <v>306060</v>
      </c>
      <c r="H100" s="40">
        <v>70409</v>
      </c>
      <c r="I100" s="40">
        <v>295094</v>
      </c>
      <c r="J100" s="40">
        <v>1021066</v>
      </c>
      <c r="K100" s="36">
        <v>201659</v>
      </c>
      <c r="L100" s="36">
        <v>705409</v>
      </c>
      <c r="M100" s="40">
        <v>3034553</v>
      </c>
      <c r="N100" s="40">
        <v>1692817</v>
      </c>
      <c r="O100" s="40">
        <v>251274</v>
      </c>
      <c r="P100" s="40">
        <v>7484606</v>
      </c>
      <c r="Q100" s="40">
        <v>539778</v>
      </c>
      <c r="R100" s="40">
        <v>622628</v>
      </c>
      <c r="S100" s="40">
        <v>518230</v>
      </c>
      <c r="T100" s="36">
        <v>731175</v>
      </c>
      <c r="U100" s="40">
        <v>302750</v>
      </c>
      <c r="V100" s="40">
        <v>822531</v>
      </c>
      <c r="W100" s="4">
        <v>0</v>
      </c>
      <c r="X100" s="40">
        <v>35667</v>
      </c>
      <c r="Y100" s="40">
        <v>1526656</v>
      </c>
      <c r="Z100" s="40">
        <v>455251</v>
      </c>
      <c r="AA100" s="40">
        <v>193055</v>
      </c>
      <c r="AB100" s="40">
        <v>565804</v>
      </c>
      <c r="AC100" s="36">
        <v>2019978</v>
      </c>
      <c r="AD100" s="4">
        <v>493</v>
      </c>
      <c r="AE100" s="40">
        <v>330470</v>
      </c>
      <c r="AF100" s="4">
        <v>0</v>
      </c>
      <c r="AG100" s="40">
        <v>1216484</v>
      </c>
      <c r="AH100" s="40">
        <v>3842413</v>
      </c>
      <c r="AI100" s="40">
        <v>735706</v>
      </c>
      <c r="AJ100" s="4">
        <v>0</v>
      </c>
      <c r="AK100" s="4">
        <v>0</v>
      </c>
      <c r="AL100" s="40">
        <v>269494</v>
      </c>
      <c r="AM100" s="40">
        <v>3692809</v>
      </c>
      <c r="AN100" s="40">
        <v>969711</v>
      </c>
      <c r="AO100" s="40">
        <v>1240655</v>
      </c>
      <c r="AP100" s="40">
        <v>532878</v>
      </c>
      <c r="AQ100" s="40">
        <v>381634</v>
      </c>
      <c r="AR100" s="40">
        <v>246535</v>
      </c>
      <c r="AS100" s="40">
        <v>563348</v>
      </c>
      <c r="AT100" s="40">
        <v>4479221</v>
      </c>
      <c r="AU100" s="40">
        <v>2051364</v>
      </c>
      <c r="AV100" s="40">
        <v>287843</v>
      </c>
      <c r="AW100" s="40">
        <v>342205</v>
      </c>
      <c r="AX100" s="40">
        <v>1266719</v>
      </c>
      <c r="AY100" s="40">
        <v>97971</v>
      </c>
      <c r="AZ100" s="40">
        <v>397284</v>
      </c>
      <c r="BA100" s="40">
        <v>762888</v>
      </c>
      <c r="BB100" s="40">
        <v>546713</v>
      </c>
      <c r="BC100" s="40">
        <v>491020</v>
      </c>
      <c r="BD100" s="40">
        <v>3165913</v>
      </c>
      <c r="BE100" s="40">
        <v>2535848</v>
      </c>
      <c r="BF100" s="40">
        <v>4015349</v>
      </c>
      <c r="BG100" s="40">
        <v>2616528</v>
      </c>
      <c r="BH100" s="40">
        <v>123277</v>
      </c>
      <c r="BI100" s="40">
        <v>210445</v>
      </c>
      <c r="BJ100" s="40">
        <v>331221</v>
      </c>
      <c r="BK100" s="40">
        <v>96597</v>
      </c>
      <c r="BL100" s="4">
        <v>107</v>
      </c>
      <c r="BM100" s="40">
        <v>366543</v>
      </c>
      <c r="BN100" s="40">
        <v>312379</v>
      </c>
      <c r="BO100" s="40">
        <v>753214</v>
      </c>
      <c r="BP100" s="40">
        <v>1129093</v>
      </c>
      <c r="BQ100" s="40">
        <v>10366</v>
      </c>
      <c r="BR100" s="40">
        <v>717186</v>
      </c>
      <c r="BS100" s="40">
        <v>398513</v>
      </c>
      <c r="BT100" s="40">
        <v>570558</v>
      </c>
      <c r="BU100" s="40">
        <v>1029174</v>
      </c>
      <c r="BV100" s="40">
        <v>1223665</v>
      </c>
      <c r="BW100" s="40">
        <v>469810</v>
      </c>
      <c r="BX100" s="36">
        <v>482503</v>
      </c>
      <c r="BZ100" s="36">
        <f t="shared" si="22"/>
        <v>70979391</v>
      </c>
    </row>
    <row r="101" spans="1:78" x14ac:dyDescent="0.25">
      <c r="A101" s="42" t="s">
        <v>761</v>
      </c>
      <c r="B101" s="42" t="s">
        <v>762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36">
        <v>0</v>
      </c>
      <c r="L101" s="36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36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36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0">
        <v>0</v>
      </c>
      <c r="AM101" s="4">
        <v>0</v>
      </c>
      <c r="AN101" s="40">
        <v>474590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0">
        <v>77045</v>
      </c>
      <c r="BX101" s="36">
        <v>0</v>
      </c>
      <c r="BZ101" s="36">
        <f t="shared" si="22"/>
        <v>551635</v>
      </c>
    </row>
    <row r="102" spans="1:78" x14ac:dyDescent="0.25">
      <c r="A102" s="42" t="s">
        <v>763</v>
      </c>
      <c r="B102" s="42" t="s">
        <v>764</v>
      </c>
      <c r="C102" s="40">
        <v>512925</v>
      </c>
      <c r="D102" s="40">
        <v>3446356</v>
      </c>
      <c r="E102" s="40">
        <v>461300</v>
      </c>
      <c r="F102" s="40">
        <v>956985</v>
      </c>
      <c r="G102" s="40">
        <v>677460</v>
      </c>
      <c r="H102" s="40">
        <v>548558</v>
      </c>
      <c r="I102" s="40">
        <v>1125140</v>
      </c>
      <c r="J102" s="40">
        <v>5087619</v>
      </c>
      <c r="K102" s="36">
        <v>835834</v>
      </c>
      <c r="L102" s="36">
        <v>1189666</v>
      </c>
      <c r="M102" s="40">
        <v>6203813</v>
      </c>
      <c r="N102" s="40">
        <v>14463125</v>
      </c>
      <c r="O102" s="40">
        <v>611151</v>
      </c>
      <c r="P102" s="40">
        <v>8242566</v>
      </c>
      <c r="Q102" s="40">
        <v>1937160</v>
      </c>
      <c r="R102" s="40">
        <v>3509427</v>
      </c>
      <c r="S102" s="40">
        <v>4797199</v>
      </c>
      <c r="T102" s="36">
        <v>2142608</v>
      </c>
      <c r="U102" s="40">
        <v>1989540</v>
      </c>
      <c r="V102" s="40">
        <v>7762491</v>
      </c>
      <c r="W102" s="40">
        <v>419015</v>
      </c>
      <c r="X102" s="40">
        <v>1145856</v>
      </c>
      <c r="Y102" s="40">
        <v>4522479</v>
      </c>
      <c r="Z102" s="40">
        <v>787137</v>
      </c>
      <c r="AA102" s="40">
        <v>1600950</v>
      </c>
      <c r="AB102" s="40">
        <v>770608</v>
      </c>
      <c r="AC102" s="36">
        <v>3027001</v>
      </c>
      <c r="AD102" s="40">
        <v>136534</v>
      </c>
      <c r="AE102" s="40">
        <v>870717</v>
      </c>
      <c r="AF102" s="40">
        <v>18036</v>
      </c>
      <c r="AG102" s="40">
        <v>1842384</v>
      </c>
      <c r="AH102" s="40">
        <v>11279455</v>
      </c>
      <c r="AI102" s="40">
        <v>466434</v>
      </c>
      <c r="AJ102" s="40">
        <v>286462</v>
      </c>
      <c r="AK102" s="40">
        <v>319986</v>
      </c>
      <c r="AL102" s="40">
        <v>1102341</v>
      </c>
      <c r="AM102" s="40">
        <v>11410003</v>
      </c>
      <c r="AN102" s="40">
        <v>3552613</v>
      </c>
      <c r="AO102" s="40">
        <v>5734253</v>
      </c>
      <c r="AP102" s="40">
        <v>2318447</v>
      </c>
      <c r="AQ102" s="40">
        <v>1072521</v>
      </c>
      <c r="AR102" s="40">
        <v>982536</v>
      </c>
      <c r="AS102" s="40">
        <v>805920</v>
      </c>
      <c r="AT102" s="40">
        <v>11006568</v>
      </c>
      <c r="AU102" s="40">
        <v>4349811</v>
      </c>
      <c r="AV102" s="40">
        <v>896743</v>
      </c>
      <c r="AW102" s="40">
        <v>550763</v>
      </c>
      <c r="AX102" s="40">
        <v>7343387</v>
      </c>
      <c r="AY102" s="40">
        <v>416278</v>
      </c>
      <c r="AZ102" s="40">
        <v>555718</v>
      </c>
      <c r="BA102" s="40">
        <v>855568</v>
      </c>
      <c r="BB102" s="40">
        <v>2916914</v>
      </c>
      <c r="BC102" s="40">
        <v>1891228</v>
      </c>
      <c r="BD102" s="40">
        <v>6745837</v>
      </c>
      <c r="BE102" s="40">
        <v>2354390</v>
      </c>
      <c r="BF102" s="40">
        <v>8306144</v>
      </c>
      <c r="BG102" s="40">
        <v>12673099</v>
      </c>
      <c r="BH102" s="40">
        <v>1898270</v>
      </c>
      <c r="BI102" s="40">
        <v>3691360</v>
      </c>
      <c r="BJ102" s="40">
        <v>2375224</v>
      </c>
      <c r="BK102" s="40">
        <v>1307335</v>
      </c>
      <c r="BL102" s="40">
        <v>739879</v>
      </c>
      <c r="BM102" s="40">
        <v>1746297</v>
      </c>
      <c r="BN102" s="40">
        <v>1330136</v>
      </c>
      <c r="BO102" s="40">
        <v>2419239</v>
      </c>
      <c r="BP102" s="40">
        <v>8018310</v>
      </c>
      <c r="BQ102" s="40">
        <v>718751</v>
      </c>
      <c r="BR102" s="40">
        <v>947320</v>
      </c>
      <c r="BS102" s="40">
        <v>1597365</v>
      </c>
      <c r="BT102" s="40">
        <v>6577741</v>
      </c>
      <c r="BU102" s="40">
        <v>4901659</v>
      </c>
      <c r="BV102" s="40">
        <v>4469403</v>
      </c>
      <c r="BW102" s="40">
        <v>3507103</v>
      </c>
      <c r="BX102" s="36">
        <v>4677598</v>
      </c>
      <c r="BZ102" s="36">
        <f t="shared" si="22"/>
        <v>232758049</v>
      </c>
    </row>
    <row r="103" spans="1:78" x14ac:dyDescent="0.25">
      <c r="A103" s="41" t="s">
        <v>765</v>
      </c>
      <c r="B103" s="41" t="s">
        <v>766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36">
        <v>0</v>
      </c>
      <c r="L103" s="36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36">
        <v>162105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36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0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36">
        <v>0</v>
      </c>
      <c r="BZ103" s="36">
        <f t="shared" si="22"/>
        <v>162105</v>
      </c>
    </row>
    <row r="104" spans="1:78" x14ac:dyDescent="0.25">
      <c r="A104" s="4" t="s">
        <v>767</v>
      </c>
      <c r="B104" s="4" t="s">
        <v>768</v>
      </c>
      <c r="K104" s="36">
        <v>0</v>
      </c>
      <c r="L104" s="36">
        <v>0</v>
      </c>
      <c r="T104" s="36">
        <v>0</v>
      </c>
      <c r="AC104" s="36">
        <v>0</v>
      </c>
      <c r="AL104" s="40">
        <v>0</v>
      </c>
      <c r="BX104" s="36">
        <v>0</v>
      </c>
      <c r="BZ104" s="36">
        <f t="shared" si="22"/>
        <v>0</v>
      </c>
    </row>
    <row r="105" spans="1:78" x14ac:dyDescent="0.25">
      <c r="A105" s="41" t="s">
        <v>769</v>
      </c>
      <c r="B105" s="41" t="s">
        <v>770</v>
      </c>
      <c r="C105" s="40">
        <v>1935915</v>
      </c>
      <c r="D105" s="40">
        <v>3102644</v>
      </c>
      <c r="E105" s="40">
        <v>375314</v>
      </c>
      <c r="F105" s="40">
        <v>3084857</v>
      </c>
      <c r="G105" s="40">
        <v>857141</v>
      </c>
      <c r="H105" s="40">
        <v>616221</v>
      </c>
      <c r="I105" s="40">
        <v>941862</v>
      </c>
      <c r="J105" s="40">
        <v>3797006</v>
      </c>
      <c r="K105" s="36">
        <v>507432</v>
      </c>
      <c r="L105" s="36">
        <v>1178128</v>
      </c>
      <c r="M105" s="40">
        <v>4218706</v>
      </c>
      <c r="N105" s="40">
        <v>5774800</v>
      </c>
      <c r="O105" s="40">
        <v>377032</v>
      </c>
      <c r="P105" s="40">
        <v>5185176</v>
      </c>
      <c r="Q105" s="40">
        <v>858332</v>
      </c>
      <c r="R105" s="40">
        <v>1190423</v>
      </c>
      <c r="S105" s="40">
        <v>1580224</v>
      </c>
      <c r="T105" s="36">
        <v>863910</v>
      </c>
      <c r="U105" s="40">
        <v>919578</v>
      </c>
      <c r="V105" s="40">
        <v>1471630</v>
      </c>
      <c r="W105" s="40">
        <v>216265</v>
      </c>
      <c r="X105" s="40">
        <v>1234480</v>
      </c>
      <c r="Y105" s="40">
        <v>2287609</v>
      </c>
      <c r="Z105" s="40">
        <v>1010959</v>
      </c>
      <c r="AA105" s="40">
        <v>455877</v>
      </c>
      <c r="AB105" s="40">
        <v>894890</v>
      </c>
      <c r="AC105" s="36">
        <v>2591985</v>
      </c>
      <c r="AD105" s="40">
        <v>314301</v>
      </c>
      <c r="AE105" s="40">
        <v>580721</v>
      </c>
      <c r="AF105" s="40">
        <v>284784</v>
      </c>
      <c r="AG105" s="40">
        <v>1451726</v>
      </c>
      <c r="AH105" s="40">
        <v>10041551</v>
      </c>
      <c r="AI105" s="40">
        <v>1121136</v>
      </c>
      <c r="AJ105" s="40">
        <v>254679</v>
      </c>
      <c r="AK105" s="40">
        <v>733034</v>
      </c>
      <c r="AL105" s="40">
        <v>887679</v>
      </c>
      <c r="AM105" s="40">
        <v>10245925</v>
      </c>
      <c r="AN105" s="40">
        <v>57900</v>
      </c>
      <c r="AO105" s="40">
        <v>2853839</v>
      </c>
      <c r="AP105" s="40">
        <v>2355124</v>
      </c>
      <c r="AQ105" s="40">
        <v>1205782</v>
      </c>
      <c r="AR105" s="40">
        <v>763044</v>
      </c>
      <c r="AS105" s="40">
        <v>102395</v>
      </c>
      <c r="AT105" s="40">
        <v>4242898</v>
      </c>
      <c r="AU105" s="40">
        <v>1812422</v>
      </c>
      <c r="AV105" s="40">
        <v>1045168</v>
      </c>
      <c r="AW105" s="40">
        <v>897989</v>
      </c>
      <c r="AX105" s="40">
        <v>5208912</v>
      </c>
      <c r="AY105" s="40">
        <v>368358</v>
      </c>
      <c r="AZ105" s="40">
        <v>514891</v>
      </c>
      <c r="BA105" s="40">
        <v>748553</v>
      </c>
      <c r="BB105" s="40">
        <v>1588851</v>
      </c>
      <c r="BC105" s="40">
        <v>2159095</v>
      </c>
      <c r="BD105" s="40">
        <v>2767563</v>
      </c>
      <c r="BE105" s="40">
        <v>2673311</v>
      </c>
      <c r="BF105" s="40">
        <v>6348703</v>
      </c>
      <c r="BG105" s="40">
        <v>4112205</v>
      </c>
      <c r="BH105" s="40">
        <v>853964</v>
      </c>
      <c r="BI105" s="40">
        <v>891487</v>
      </c>
      <c r="BJ105" s="40">
        <v>4042828</v>
      </c>
      <c r="BK105" s="40">
        <v>1011412</v>
      </c>
      <c r="BL105" s="40">
        <v>1502737</v>
      </c>
      <c r="BM105" s="40">
        <v>2531884</v>
      </c>
      <c r="BN105" s="40">
        <v>2996893</v>
      </c>
      <c r="BO105" s="40">
        <v>474406</v>
      </c>
      <c r="BP105" s="40">
        <v>3205438</v>
      </c>
      <c r="BQ105" s="40">
        <v>1011475</v>
      </c>
      <c r="BR105" s="40">
        <v>449257</v>
      </c>
      <c r="BS105" s="40">
        <v>1217989</v>
      </c>
      <c r="BT105" s="40">
        <v>1896034</v>
      </c>
      <c r="BU105" s="40">
        <v>4386384</v>
      </c>
      <c r="BV105" s="40">
        <v>3898521</v>
      </c>
      <c r="BW105" s="40">
        <v>3077147</v>
      </c>
      <c r="BX105" s="36">
        <v>5340008</v>
      </c>
      <c r="BZ105" s="36">
        <f t="shared" si="22"/>
        <v>154058799</v>
      </c>
    </row>
    <row r="106" spans="1:78" x14ac:dyDescent="0.25">
      <c r="A106" s="41" t="s">
        <v>771</v>
      </c>
      <c r="B106" s="41" t="s">
        <v>772</v>
      </c>
      <c r="C106" s="4">
        <v>0</v>
      </c>
      <c r="D106" s="40">
        <v>54022</v>
      </c>
      <c r="E106" s="4">
        <v>0</v>
      </c>
      <c r="F106" s="4">
        <v>0</v>
      </c>
      <c r="G106" s="40">
        <v>92060</v>
      </c>
      <c r="H106" s="4">
        <v>0</v>
      </c>
      <c r="I106" s="4">
        <v>0</v>
      </c>
      <c r="J106" s="4">
        <v>0</v>
      </c>
      <c r="K106" s="36">
        <v>5871</v>
      </c>
      <c r="L106" s="36">
        <v>0</v>
      </c>
      <c r="M106" s="40">
        <v>217256</v>
      </c>
      <c r="N106" s="4">
        <v>0</v>
      </c>
      <c r="O106" s="4">
        <v>0</v>
      </c>
      <c r="P106" s="40">
        <v>1800480</v>
      </c>
      <c r="Q106" s="40">
        <v>48041</v>
      </c>
      <c r="R106" s="4">
        <v>0</v>
      </c>
      <c r="S106" s="4">
        <v>0</v>
      </c>
      <c r="T106" s="36">
        <v>16543</v>
      </c>
      <c r="U106" s="4">
        <v>0</v>
      </c>
      <c r="V106" s="40">
        <v>560160</v>
      </c>
      <c r="W106" s="40">
        <v>64763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36">
        <v>0</v>
      </c>
      <c r="AD106" s="40">
        <v>49684</v>
      </c>
      <c r="AE106" s="4">
        <v>0</v>
      </c>
      <c r="AF106" s="40">
        <v>26822</v>
      </c>
      <c r="AG106" s="40">
        <v>7778</v>
      </c>
      <c r="AH106" s="40">
        <v>6338087</v>
      </c>
      <c r="AI106" s="4">
        <v>0</v>
      </c>
      <c r="AJ106" s="4">
        <v>0</v>
      </c>
      <c r="AK106" s="4">
        <v>0</v>
      </c>
      <c r="AL106" s="40">
        <v>0</v>
      </c>
      <c r="AM106" s="4">
        <v>0</v>
      </c>
      <c r="AN106" s="4">
        <v>0</v>
      </c>
      <c r="AO106" s="40">
        <v>24400</v>
      </c>
      <c r="AP106" s="40">
        <v>25271</v>
      </c>
      <c r="AQ106" s="4">
        <v>0</v>
      </c>
      <c r="AR106" s="4">
        <v>0</v>
      </c>
      <c r="AS106" s="40">
        <v>6336</v>
      </c>
      <c r="AT106" s="4">
        <v>0</v>
      </c>
      <c r="AU106" s="40">
        <v>68747</v>
      </c>
      <c r="AV106" s="4">
        <v>0</v>
      </c>
      <c r="AW106" s="4">
        <v>0</v>
      </c>
      <c r="AX106" s="4">
        <v>0</v>
      </c>
      <c r="AY106" s="4">
        <v>0</v>
      </c>
      <c r="AZ106" s="40">
        <v>11737</v>
      </c>
      <c r="BA106" s="4">
        <v>0</v>
      </c>
      <c r="BB106" s="4">
        <v>0</v>
      </c>
      <c r="BC106" s="40">
        <v>160376</v>
      </c>
      <c r="BD106" s="40">
        <v>176556</v>
      </c>
      <c r="BE106" s="40">
        <v>50864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0">
        <v>43277</v>
      </c>
      <c r="BQ106" s="4">
        <v>0</v>
      </c>
      <c r="BR106" s="40">
        <v>45426</v>
      </c>
      <c r="BS106" s="40">
        <v>167475</v>
      </c>
      <c r="BT106" s="4">
        <v>0</v>
      </c>
      <c r="BU106" s="4">
        <v>0</v>
      </c>
      <c r="BV106" s="4">
        <v>0</v>
      </c>
      <c r="BW106" s="4">
        <v>0</v>
      </c>
      <c r="BX106" s="36">
        <v>0</v>
      </c>
      <c r="BZ106" s="36">
        <f t="shared" si="22"/>
        <v>10062032</v>
      </c>
    </row>
    <row r="107" spans="1:78" x14ac:dyDescent="0.25">
      <c r="A107" s="41" t="s">
        <v>773</v>
      </c>
      <c r="B107" s="41" t="s">
        <v>774</v>
      </c>
      <c r="C107" s="4">
        <v>0</v>
      </c>
      <c r="D107" s="40">
        <v>169111</v>
      </c>
      <c r="E107" s="4">
        <v>0</v>
      </c>
      <c r="F107" s="4">
        <v>0</v>
      </c>
      <c r="G107" s="40">
        <v>61302</v>
      </c>
      <c r="H107" s="4">
        <v>0</v>
      </c>
      <c r="I107" s="4">
        <v>0</v>
      </c>
      <c r="J107" s="4">
        <v>0</v>
      </c>
      <c r="K107" s="36">
        <v>0</v>
      </c>
      <c r="L107" s="36">
        <v>3500</v>
      </c>
      <c r="M107" s="40">
        <v>10378</v>
      </c>
      <c r="N107" s="4">
        <v>0</v>
      </c>
      <c r="O107" s="4">
        <v>0</v>
      </c>
      <c r="P107" s="40">
        <v>374442</v>
      </c>
      <c r="Q107" s="40">
        <v>842175</v>
      </c>
      <c r="R107" s="4">
        <v>0</v>
      </c>
      <c r="S107" s="4">
        <v>0</v>
      </c>
      <c r="T107" s="36">
        <v>25193</v>
      </c>
      <c r="U107" s="4">
        <v>0</v>
      </c>
      <c r="V107" s="40">
        <v>225235</v>
      </c>
      <c r="W107" s="40">
        <v>99983</v>
      </c>
      <c r="X107" s="4">
        <v>0</v>
      </c>
      <c r="Y107" s="40">
        <v>22024</v>
      </c>
      <c r="Z107" s="4">
        <v>0</v>
      </c>
      <c r="AA107" s="40">
        <v>852952</v>
      </c>
      <c r="AB107" s="4">
        <v>0</v>
      </c>
      <c r="AC107" s="36">
        <v>339</v>
      </c>
      <c r="AD107" s="40">
        <v>14319</v>
      </c>
      <c r="AE107" s="4">
        <v>0</v>
      </c>
      <c r="AF107" s="40">
        <v>88636</v>
      </c>
      <c r="AG107" s="40">
        <v>312263</v>
      </c>
      <c r="AH107" s="40">
        <v>2728006</v>
      </c>
      <c r="AI107" s="40">
        <v>939706</v>
      </c>
      <c r="AJ107" s="4">
        <v>0</v>
      </c>
      <c r="AK107" s="4">
        <v>0</v>
      </c>
      <c r="AL107" s="40">
        <v>0</v>
      </c>
      <c r="AM107" s="4">
        <v>0</v>
      </c>
      <c r="AN107" s="4">
        <v>0</v>
      </c>
      <c r="AO107" s="40">
        <v>14517</v>
      </c>
      <c r="AP107" s="40">
        <v>2999</v>
      </c>
      <c r="AQ107" s="4">
        <v>0</v>
      </c>
      <c r="AR107" s="4">
        <v>0</v>
      </c>
      <c r="AS107" s="40">
        <v>24502</v>
      </c>
      <c r="AT107" s="4">
        <v>0</v>
      </c>
      <c r="AU107" s="40">
        <v>116496</v>
      </c>
      <c r="AV107" s="4">
        <v>0</v>
      </c>
      <c r="AW107" s="4">
        <v>0</v>
      </c>
      <c r="AX107" s="4">
        <v>0</v>
      </c>
      <c r="AY107" s="4">
        <v>0</v>
      </c>
      <c r="AZ107" s="40">
        <v>2000</v>
      </c>
      <c r="BA107" s="4">
        <v>0</v>
      </c>
      <c r="BB107" s="4">
        <v>0</v>
      </c>
      <c r="BC107" s="4">
        <v>43</v>
      </c>
      <c r="BD107" s="4">
        <v>0</v>
      </c>
      <c r="BE107" s="40">
        <v>1560206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0">
        <v>197005</v>
      </c>
      <c r="BQ107" s="4">
        <v>0</v>
      </c>
      <c r="BR107" s="4">
        <v>0</v>
      </c>
      <c r="BS107" s="40">
        <v>57111</v>
      </c>
      <c r="BT107" s="4">
        <v>0</v>
      </c>
      <c r="BU107" s="4">
        <v>0</v>
      </c>
      <c r="BV107" s="4">
        <v>0</v>
      </c>
      <c r="BW107" s="4">
        <v>0</v>
      </c>
      <c r="BX107" s="36">
        <v>0</v>
      </c>
      <c r="BZ107" s="36">
        <f t="shared" si="22"/>
        <v>8744443</v>
      </c>
    </row>
    <row r="108" spans="1:78" x14ac:dyDescent="0.25">
      <c r="A108" s="4" t="s">
        <v>694</v>
      </c>
      <c r="B108" s="4" t="s">
        <v>775</v>
      </c>
      <c r="C108" s="40">
        <f>C109-C105-C106-C107-C89</f>
        <v>14810204</v>
      </c>
      <c r="D108" s="40">
        <f t="shared" ref="D108:BN108" si="23">D109-D105-D106-D107-D89</f>
        <v>99057499</v>
      </c>
      <c r="E108" s="40">
        <f t="shared" si="23"/>
        <v>9469078</v>
      </c>
      <c r="F108" s="40">
        <f t="shared" si="23"/>
        <v>33662039</v>
      </c>
      <c r="G108" s="40">
        <f t="shared" si="23"/>
        <v>16477616</v>
      </c>
      <c r="H108" s="40">
        <f t="shared" si="23"/>
        <v>13644028</v>
      </c>
      <c r="I108" s="40">
        <f t="shared" si="23"/>
        <v>21171383</v>
      </c>
      <c r="J108" s="40">
        <f t="shared" si="23"/>
        <v>66256563</v>
      </c>
      <c r="K108" s="40">
        <f t="shared" si="23"/>
        <v>12993995</v>
      </c>
      <c r="L108" s="36">
        <v>19193179</v>
      </c>
      <c r="M108" s="40">
        <f t="shared" si="23"/>
        <v>108537999</v>
      </c>
      <c r="N108" s="40">
        <f t="shared" si="23"/>
        <v>169438185</v>
      </c>
      <c r="O108" s="40">
        <f t="shared" si="23"/>
        <v>10078701</v>
      </c>
      <c r="P108" s="40">
        <f t="shared" si="23"/>
        <v>309097043</v>
      </c>
      <c r="Q108" s="40">
        <f t="shared" si="23"/>
        <v>41958010</v>
      </c>
      <c r="R108" s="40">
        <f t="shared" si="23"/>
        <v>29015423</v>
      </c>
      <c r="S108" s="40">
        <f t="shared" si="23"/>
        <v>37426710</v>
      </c>
      <c r="T108" s="40">
        <f t="shared" si="23"/>
        <v>26212059</v>
      </c>
      <c r="U108" s="40">
        <f t="shared" si="23"/>
        <v>30162061</v>
      </c>
      <c r="V108" s="40">
        <f t="shared" si="23"/>
        <v>56323818</v>
      </c>
      <c r="W108" s="40">
        <f t="shared" si="23"/>
        <v>6901650</v>
      </c>
      <c r="X108" s="40">
        <f t="shared" si="23"/>
        <v>19810391</v>
      </c>
      <c r="Y108" s="40">
        <f t="shared" si="23"/>
        <v>96689254</v>
      </c>
      <c r="Z108" s="40">
        <f t="shared" si="23"/>
        <v>16752080</v>
      </c>
      <c r="AA108" s="40">
        <f t="shared" si="23"/>
        <v>18168479</v>
      </c>
      <c r="AB108" s="40">
        <f t="shared" si="23"/>
        <v>22024214</v>
      </c>
      <c r="AC108" s="40">
        <f t="shared" si="23"/>
        <v>76968287</v>
      </c>
      <c r="AD108" s="40">
        <f t="shared" si="23"/>
        <v>5378049</v>
      </c>
      <c r="AE108" s="40">
        <f t="shared" si="23"/>
        <v>18697568</v>
      </c>
      <c r="AF108" s="40">
        <f t="shared" si="23"/>
        <v>5593999</v>
      </c>
      <c r="AG108" s="40">
        <f t="shared" si="23"/>
        <v>49815022</v>
      </c>
      <c r="AH108" s="40">
        <f t="shared" si="23"/>
        <v>316426034</v>
      </c>
      <c r="AI108" s="40">
        <f t="shared" si="23"/>
        <v>41981149</v>
      </c>
      <c r="AJ108" s="40">
        <f t="shared" si="23"/>
        <v>4612878</v>
      </c>
      <c r="AK108" s="40">
        <f t="shared" si="23"/>
        <v>7744803</v>
      </c>
      <c r="AL108" s="40">
        <f t="shared" si="23"/>
        <v>20590938</v>
      </c>
      <c r="AM108" s="40">
        <f t="shared" si="23"/>
        <v>199205125</v>
      </c>
      <c r="AN108" s="40">
        <f t="shared" si="23"/>
        <v>22409016</v>
      </c>
      <c r="AO108" s="40">
        <f t="shared" si="23"/>
        <v>57756786</v>
      </c>
      <c r="AP108" s="40">
        <f t="shared" si="23"/>
        <v>55309186</v>
      </c>
      <c r="AQ108" s="40">
        <f t="shared" si="23"/>
        <v>25827566</v>
      </c>
      <c r="AR108" s="40">
        <f t="shared" si="23"/>
        <v>17855586</v>
      </c>
      <c r="AS108" s="40">
        <f t="shared" si="23"/>
        <v>11158140</v>
      </c>
      <c r="AT108" s="40">
        <f t="shared" si="23"/>
        <v>131243030</v>
      </c>
      <c r="AU108" s="40">
        <f t="shared" si="23"/>
        <v>47262055</v>
      </c>
      <c r="AV108" s="40">
        <f t="shared" si="23"/>
        <v>12657718</v>
      </c>
      <c r="AW108" s="40">
        <f t="shared" si="23"/>
        <v>18027762</v>
      </c>
      <c r="AX108" s="40">
        <f t="shared" si="23"/>
        <v>99308863</v>
      </c>
      <c r="AY108" s="40">
        <f t="shared" si="23"/>
        <v>5498707</v>
      </c>
      <c r="AZ108" s="40">
        <f t="shared" si="23"/>
        <v>23056025</v>
      </c>
      <c r="BA108" s="40">
        <f t="shared" si="23"/>
        <v>22772099</v>
      </c>
      <c r="BB108" s="40">
        <f t="shared" si="23"/>
        <v>33201485</v>
      </c>
      <c r="BC108" s="40">
        <f t="shared" si="23"/>
        <v>52286792</v>
      </c>
      <c r="BD108" s="40">
        <f t="shared" si="23"/>
        <v>79317750</v>
      </c>
      <c r="BE108" s="40">
        <f t="shared" si="23"/>
        <v>60992284</v>
      </c>
      <c r="BF108" s="40">
        <f t="shared" si="23"/>
        <v>160249580</v>
      </c>
      <c r="BG108" s="40">
        <f t="shared" si="23"/>
        <v>146705248</v>
      </c>
      <c r="BH108" s="40">
        <f t="shared" si="23"/>
        <v>12833009</v>
      </c>
      <c r="BI108" s="40">
        <f t="shared" si="23"/>
        <v>23989194</v>
      </c>
      <c r="BJ108" s="40">
        <f t="shared" si="23"/>
        <v>41410790</v>
      </c>
      <c r="BK108" s="40">
        <f t="shared" si="23"/>
        <v>16400073</v>
      </c>
      <c r="BL108" s="40">
        <f t="shared" si="23"/>
        <v>11164295</v>
      </c>
      <c r="BM108" s="40">
        <f t="shared" si="23"/>
        <v>35829383</v>
      </c>
      <c r="BN108" s="40">
        <f t="shared" si="23"/>
        <v>54676387</v>
      </c>
      <c r="BO108" s="40">
        <f t="shared" ref="BO108:BZ108" si="24">BO109-BO105-BO106-BO107-BO89</f>
        <v>45830705</v>
      </c>
      <c r="BP108" s="40">
        <f t="shared" si="24"/>
        <v>75799333</v>
      </c>
      <c r="BQ108" s="40">
        <f t="shared" si="24"/>
        <v>15597230</v>
      </c>
      <c r="BR108" s="40">
        <f t="shared" si="24"/>
        <v>22137283</v>
      </c>
      <c r="BS108" s="40">
        <f t="shared" si="24"/>
        <v>24917328</v>
      </c>
      <c r="BT108" s="40">
        <f t="shared" si="24"/>
        <v>43075117</v>
      </c>
      <c r="BU108" s="40">
        <f t="shared" si="24"/>
        <v>84156454</v>
      </c>
      <c r="BV108" s="40">
        <f t="shared" si="24"/>
        <v>69654623</v>
      </c>
      <c r="BW108" s="40">
        <f t="shared" si="24"/>
        <v>81357803</v>
      </c>
      <c r="BX108" s="40">
        <f t="shared" si="24"/>
        <v>70047167</v>
      </c>
      <c r="BY108" s="40"/>
      <c r="BZ108" s="40">
        <f t="shared" si="24"/>
        <v>3864117365</v>
      </c>
    </row>
    <row r="109" spans="1:78" x14ac:dyDescent="0.25">
      <c r="A109" s="4" t="s">
        <v>694</v>
      </c>
      <c r="B109" s="4" t="s">
        <v>776</v>
      </c>
      <c r="C109" s="40">
        <f>SUM(C70:C107)</f>
        <v>17196400</v>
      </c>
      <c r="D109" s="40">
        <f t="shared" ref="D109:BN109" si="25">SUM(D70:D107)</f>
        <v>164761358</v>
      </c>
      <c r="E109" s="40">
        <f t="shared" si="25"/>
        <v>14410509</v>
      </c>
      <c r="F109" s="40">
        <f t="shared" si="25"/>
        <v>85527768</v>
      </c>
      <c r="G109" s="40">
        <f t="shared" si="25"/>
        <v>17916777</v>
      </c>
      <c r="H109" s="40">
        <f t="shared" si="25"/>
        <v>16701248</v>
      </c>
      <c r="I109" s="40">
        <f t="shared" si="25"/>
        <v>24342395</v>
      </c>
      <c r="J109" s="40">
        <f t="shared" si="25"/>
        <v>72167613</v>
      </c>
      <c r="K109" s="40">
        <f t="shared" si="25"/>
        <v>16297203</v>
      </c>
      <c r="L109" s="36">
        <v>21493572</v>
      </c>
      <c r="M109" s="40">
        <f t="shared" si="25"/>
        <v>192101666</v>
      </c>
      <c r="N109" s="40">
        <f t="shared" si="25"/>
        <v>202552724</v>
      </c>
      <c r="O109" s="40">
        <f t="shared" si="25"/>
        <v>10594258</v>
      </c>
      <c r="P109" s="40">
        <f t="shared" si="25"/>
        <v>496688894</v>
      </c>
      <c r="Q109" s="40">
        <f t="shared" si="25"/>
        <v>46231154</v>
      </c>
      <c r="R109" s="40">
        <f t="shared" si="25"/>
        <v>34427010</v>
      </c>
      <c r="S109" s="40">
        <f t="shared" si="25"/>
        <v>40102738</v>
      </c>
      <c r="T109" s="40">
        <f t="shared" si="25"/>
        <v>30175324</v>
      </c>
      <c r="U109" s="40">
        <f t="shared" si="25"/>
        <v>31806002</v>
      </c>
      <c r="V109" s="40">
        <f t="shared" si="25"/>
        <v>67993239</v>
      </c>
      <c r="W109" s="40">
        <f t="shared" si="25"/>
        <v>7375510</v>
      </c>
      <c r="X109" s="40">
        <f t="shared" si="25"/>
        <v>21044871</v>
      </c>
      <c r="Y109" s="40">
        <f t="shared" si="25"/>
        <v>112534783</v>
      </c>
      <c r="Z109" s="40">
        <f t="shared" si="25"/>
        <v>18666201</v>
      </c>
      <c r="AA109" s="40">
        <f t="shared" si="25"/>
        <v>45512457</v>
      </c>
      <c r="AB109" s="40">
        <f t="shared" si="25"/>
        <v>24493719</v>
      </c>
      <c r="AC109" s="40">
        <f t="shared" si="25"/>
        <v>128281484</v>
      </c>
      <c r="AD109" s="40">
        <f t="shared" si="25"/>
        <v>6565325</v>
      </c>
      <c r="AE109" s="40">
        <f t="shared" si="25"/>
        <v>20495247</v>
      </c>
      <c r="AF109" s="40">
        <f t="shared" si="25"/>
        <v>6443879</v>
      </c>
      <c r="AG109" s="40">
        <f t="shared" si="25"/>
        <v>87284480</v>
      </c>
      <c r="AH109" s="40">
        <f t="shared" si="25"/>
        <v>420159245</v>
      </c>
      <c r="AI109" s="40">
        <f t="shared" si="25"/>
        <v>45296691</v>
      </c>
      <c r="AJ109" s="40">
        <f t="shared" si="25"/>
        <v>5823335</v>
      </c>
      <c r="AK109" s="40">
        <f t="shared" si="25"/>
        <v>8502935</v>
      </c>
      <c r="AL109" s="40">
        <f t="shared" si="25"/>
        <v>21554776</v>
      </c>
      <c r="AM109" s="40">
        <f t="shared" si="25"/>
        <v>242167117</v>
      </c>
      <c r="AN109" s="40">
        <f t="shared" si="25"/>
        <v>28490312</v>
      </c>
      <c r="AO109" s="40">
        <f t="shared" si="25"/>
        <v>82979040</v>
      </c>
      <c r="AP109" s="40">
        <f t="shared" si="25"/>
        <v>88340462</v>
      </c>
      <c r="AQ109" s="40">
        <f t="shared" si="25"/>
        <v>28035700</v>
      </c>
      <c r="AR109" s="40">
        <f t="shared" si="25"/>
        <v>19044764</v>
      </c>
      <c r="AS109" s="40">
        <f t="shared" si="25"/>
        <v>11291373</v>
      </c>
      <c r="AT109" s="40">
        <f t="shared" si="25"/>
        <v>244268559</v>
      </c>
      <c r="AU109" s="40">
        <f t="shared" si="25"/>
        <v>53369669</v>
      </c>
      <c r="AV109" s="40">
        <f t="shared" si="25"/>
        <v>18487233</v>
      </c>
      <c r="AW109" s="40">
        <f t="shared" si="25"/>
        <v>19199468</v>
      </c>
      <c r="AX109" s="40">
        <f t="shared" si="25"/>
        <v>121594135</v>
      </c>
      <c r="AY109" s="40">
        <f t="shared" si="25"/>
        <v>6089851</v>
      </c>
      <c r="AZ109" s="40">
        <f t="shared" si="25"/>
        <v>23937653</v>
      </c>
      <c r="BA109" s="40">
        <f t="shared" si="25"/>
        <v>29277837</v>
      </c>
      <c r="BB109" s="40">
        <f t="shared" si="25"/>
        <v>38310239</v>
      </c>
      <c r="BC109" s="40">
        <f t="shared" si="25"/>
        <v>60796677</v>
      </c>
      <c r="BD109" s="40">
        <f t="shared" si="25"/>
        <v>86407419</v>
      </c>
      <c r="BE109" s="40">
        <f t="shared" si="25"/>
        <v>75755800</v>
      </c>
      <c r="BF109" s="40">
        <f t="shared" si="25"/>
        <v>195229346</v>
      </c>
      <c r="BG109" s="40">
        <f t="shared" si="25"/>
        <v>270307647</v>
      </c>
      <c r="BH109" s="40">
        <f t="shared" si="25"/>
        <v>13844624</v>
      </c>
      <c r="BI109" s="40">
        <f t="shared" si="25"/>
        <v>24959339</v>
      </c>
      <c r="BJ109" s="40">
        <f t="shared" si="25"/>
        <v>56491083</v>
      </c>
      <c r="BK109" s="40">
        <f t="shared" si="25"/>
        <v>28372993</v>
      </c>
      <c r="BL109" s="40">
        <f t="shared" si="25"/>
        <v>13095871</v>
      </c>
      <c r="BM109" s="40">
        <f t="shared" si="25"/>
        <v>48444744</v>
      </c>
      <c r="BN109" s="40">
        <f t="shared" si="25"/>
        <v>62903180</v>
      </c>
      <c r="BO109" s="40">
        <f t="shared" ref="BO109:BZ109" si="26">SUM(BO70:BO107)</f>
        <v>66438988</v>
      </c>
      <c r="BP109" s="40">
        <f t="shared" si="26"/>
        <v>87935102</v>
      </c>
      <c r="BQ109" s="40">
        <f t="shared" si="26"/>
        <v>17017690</v>
      </c>
      <c r="BR109" s="40">
        <f t="shared" si="26"/>
        <v>23904948</v>
      </c>
      <c r="BS109" s="40">
        <f t="shared" si="26"/>
        <v>27943322</v>
      </c>
      <c r="BT109" s="40">
        <f t="shared" si="26"/>
        <v>46264369</v>
      </c>
      <c r="BU109" s="40">
        <f t="shared" si="26"/>
        <v>98668524</v>
      </c>
      <c r="BV109" s="40">
        <f t="shared" si="26"/>
        <v>141843435</v>
      </c>
      <c r="BW109" s="40">
        <f t="shared" si="26"/>
        <v>116804667</v>
      </c>
      <c r="BX109" s="40">
        <f t="shared" si="26"/>
        <v>90488672</v>
      </c>
      <c r="BY109" s="40"/>
      <c r="BZ109" s="40">
        <f t="shared" si="26"/>
        <v>5292324642</v>
      </c>
    </row>
    <row r="110" spans="1:78" x14ac:dyDescent="0.25">
      <c r="A110" s="4" t="s">
        <v>777</v>
      </c>
      <c r="B110" s="4" t="s">
        <v>778</v>
      </c>
      <c r="K110" s="36">
        <v>0</v>
      </c>
      <c r="L110" s="36">
        <v>0</v>
      </c>
      <c r="T110" s="36">
        <v>0</v>
      </c>
      <c r="AC110" s="36">
        <v>0</v>
      </c>
      <c r="AL110" s="40">
        <v>0</v>
      </c>
      <c r="BX110" s="36">
        <v>0</v>
      </c>
      <c r="BZ110" s="36">
        <f t="shared" ref="BZ110:BZ117" si="27">SUM(C110:BY110)</f>
        <v>0</v>
      </c>
    </row>
    <row r="111" spans="1:78" x14ac:dyDescent="0.25">
      <c r="A111" s="41" t="s">
        <v>779</v>
      </c>
      <c r="B111" s="41" t="s">
        <v>780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36">
        <v>0</v>
      </c>
      <c r="L111" s="36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36">
        <v>51</v>
      </c>
      <c r="U111" s="4">
        <v>0</v>
      </c>
      <c r="V111" s="4">
        <v>0</v>
      </c>
      <c r="W111" s="4">
        <v>0</v>
      </c>
      <c r="X111" s="40">
        <v>1565</v>
      </c>
      <c r="Y111" s="4">
        <v>0</v>
      </c>
      <c r="Z111" s="4">
        <v>0</v>
      </c>
      <c r="AA111" s="4">
        <v>0</v>
      </c>
      <c r="AB111" s="4">
        <v>0</v>
      </c>
      <c r="AC111" s="36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0">
        <v>14116</v>
      </c>
      <c r="AJ111" s="4">
        <v>0</v>
      </c>
      <c r="AK111" s="4">
        <v>0</v>
      </c>
      <c r="AL111" s="40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0">
        <v>12566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0">
        <v>30500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400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0">
        <v>438223</v>
      </c>
      <c r="BW111" s="4">
        <v>0</v>
      </c>
      <c r="BX111" s="36">
        <v>0</v>
      </c>
      <c r="BZ111" s="36">
        <f t="shared" si="27"/>
        <v>497421</v>
      </c>
    </row>
    <row r="112" spans="1:78" x14ac:dyDescent="0.25">
      <c r="A112" s="41" t="s">
        <v>781</v>
      </c>
      <c r="B112" s="41" t="s">
        <v>782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0">
        <v>1250</v>
      </c>
      <c r="J112" s="4">
        <v>0</v>
      </c>
      <c r="K112" s="36">
        <v>0</v>
      </c>
      <c r="L112" s="36">
        <v>0</v>
      </c>
      <c r="M112" s="4">
        <v>0</v>
      </c>
      <c r="N112" s="4">
        <v>0</v>
      </c>
      <c r="O112" s="4">
        <v>0</v>
      </c>
      <c r="P112" s="40">
        <v>206336</v>
      </c>
      <c r="Q112" s="4">
        <v>0</v>
      </c>
      <c r="R112" s="4">
        <v>0</v>
      </c>
      <c r="S112" s="4">
        <v>0</v>
      </c>
      <c r="T112" s="36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36">
        <v>0</v>
      </c>
      <c r="AD112" s="4">
        <v>0</v>
      </c>
      <c r="AE112" s="4">
        <v>0</v>
      </c>
      <c r="AF112" s="4">
        <v>0</v>
      </c>
      <c r="AG112" s="4">
        <v>0</v>
      </c>
      <c r="AH112" s="40">
        <v>120921</v>
      </c>
      <c r="AI112" s="4">
        <v>0</v>
      </c>
      <c r="AJ112" s="4">
        <v>0</v>
      </c>
      <c r="AK112" s="4">
        <v>0</v>
      </c>
      <c r="AL112" s="40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0">
        <v>3199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0">
        <v>543809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0">
        <v>8127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0">
        <v>197958</v>
      </c>
      <c r="BX112" s="36">
        <v>0</v>
      </c>
      <c r="BZ112" s="36">
        <f t="shared" si="27"/>
        <v>1081600</v>
      </c>
    </row>
    <row r="113" spans="1:78" x14ac:dyDescent="0.25">
      <c r="A113" s="41" t="s">
        <v>783</v>
      </c>
      <c r="B113" s="41" t="s">
        <v>784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36">
        <v>0</v>
      </c>
      <c r="L113" s="36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36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36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0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36">
        <v>0</v>
      </c>
      <c r="BZ113" s="36">
        <f t="shared" si="27"/>
        <v>0</v>
      </c>
    </row>
    <row r="114" spans="1:78" x14ac:dyDescent="0.25">
      <c r="A114" s="41" t="s">
        <v>785</v>
      </c>
      <c r="B114" s="41" t="s">
        <v>786</v>
      </c>
      <c r="C114" s="4">
        <v>0</v>
      </c>
      <c r="D114" s="40">
        <v>485309</v>
      </c>
      <c r="E114" s="4">
        <v>0</v>
      </c>
      <c r="F114" s="40">
        <v>7330</v>
      </c>
      <c r="G114" s="4">
        <v>0</v>
      </c>
      <c r="H114" s="4">
        <v>0</v>
      </c>
      <c r="I114" s="4">
        <v>0</v>
      </c>
      <c r="J114" s="4">
        <v>0</v>
      </c>
      <c r="K114" s="36">
        <v>0</v>
      </c>
      <c r="L114" s="36">
        <v>0</v>
      </c>
      <c r="M114" s="40">
        <v>334025</v>
      </c>
      <c r="N114" s="40">
        <v>81152</v>
      </c>
      <c r="O114" s="4">
        <v>0</v>
      </c>
      <c r="P114" s="40">
        <v>7568996</v>
      </c>
      <c r="Q114" s="4">
        <v>0</v>
      </c>
      <c r="R114" s="4">
        <v>0</v>
      </c>
      <c r="S114" s="4">
        <v>0</v>
      </c>
      <c r="T114" s="36">
        <v>0</v>
      </c>
      <c r="U114" s="4">
        <v>0</v>
      </c>
      <c r="V114" s="4">
        <v>0</v>
      </c>
      <c r="W114" s="4">
        <v>0</v>
      </c>
      <c r="X114" s="4">
        <v>0</v>
      </c>
      <c r="Y114" s="40">
        <v>2697206</v>
      </c>
      <c r="Z114" s="4">
        <v>72</v>
      </c>
      <c r="AA114" s="4">
        <v>0</v>
      </c>
      <c r="AB114" s="4">
        <v>0</v>
      </c>
      <c r="AC114" s="36">
        <v>1210171</v>
      </c>
      <c r="AD114" s="4">
        <v>0</v>
      </c>
      <c r="AE114" s="4">
        <v>0</v>
      </c>
      <c r="AF114" s="4">
        <v>0</v>
      </c>
      <c r="AG114" s="4">
        <v>0</v>
      </c>
      <c r="AH114" s="40">
        <v>32096</v>
      </c>
      <c r="AI114" s="4">
        <v>0</v>
      </c>
      <c r="AJ114" s="4">
        <v>0</v>
      </c>
      <c r="AK114" s="4">
        <v>0</v>
      </c>
      <c r="AL114" s="40">
        <v>0</v>
      </c>
      <c r="AM114" s="40">
        <v>204278</v>
      </c>
      <c r="AN114" s="4">
        <v>0</v>
      </c>
      <c r="AO114" s="4">
        <v>0</v>
      </c>
      <c r="AP114" s="40">
        <v>604662</v>
      </c>
      <c r="AQ114" s="4">
        <v>0</v>
      </c>
      <c r="AR114" s="4">
        <v>0</v>
      </c>
      <c r="AS114" s="4">
        <v>0</v>
      </c>
      <c r="AT114" s="40">
        <v>9733</v>
      </c>
      <c r="AU114" s="40">
        <v>17160</v>
      </c>
      <c r="AV114" s="4">
        <v>0</v>
      </c>
      <c r="AW114" s="40">
        <v>203754</v>
      </c>
      <c r="AX114" s="4">
        <v>0</v>
      </c>
      <c r="AY114" s="40">
        <v>67193</v>
      </c>
      <c r="AZ114" s="4">
        <v>0</v>
      </c>
      <c r="BA114" s="40">
        <v>9781</v>
      </c>
      <c r="BB114" s="4">
        <v>0</v>
      </c>
      <c r="BC114" s="4">
        <v>500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0">
        <v>42203</v>
      </c>
      <c r="BL114" s="40">
        <v>92021</v>
      </c>
      <c r="BM114" s="40">
        <v>182234</v>
      </c>
      <c r="BN114" s="4">
        <v>0</v>
      </c>
      <c r="BO114" s="4">
        <v>0</v>
      </c>
      <c r="BP114" s="40">
        <v>284742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87</v>
      </c>
      <c r="BX114" s="36">
        <v>45667</v>
      </c>
      <c r="BZ114" s="36">
        <f t="shared" si="27"/>
        <v>14180372</v>
      </c>
    </row>
    <row r="115" spans="1:78" x14ac:dyDescent="0.25">
      <c r="A115" s="41" t="s">
        <v>787</v>
      </c>
      <c r="B115" s="41" t="s">
        <v>788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0">
        <v>22054</v>
      </c>
      <c r="I115" s="4">
        <v>0</v>
      </c>
      <c r="J115" s="4">
        <v>0</v>
      </c>
      <c r="K115" s="36">
        <v>0</v>
      </c>
      <c r="L115" s="36">
        <v>0</v>
      </c>
      <c r="M115" s="40">
        <v>54836</v>
      </c>
      <c r="N115" s="40">
        <v>26712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36">
        <v>955</v>
      </c>
      <c r="U115" s="4">
        <v>0</v>
      </c>
      <c r="V115" s="4">
        <v>0</v>
      </c>
      <c r="W115" s="4">
        <v>0</v>
      </c>
      <c r="X115" s="40">
        <v>1673</v>
      </c>
      <c r="Y115" s="4">
        <v>0</v>
      </c>
      <c r="Z115" s="4">
        <v>0</v>
      </c>
      <c r="AA115" s="4">
        <v>0</v>
      </c>
      <c r="AB115" s="4">
        <v>0</v>
      </c>
      <c r="AC115" s="36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0">
        <v>23924</v>
      </c>
      <c r="AJ115" s="4">
        <v>0</v>
      </c>
      <c r="AK115" s="4">
        <v>0</v>
      </c>
      <c r="AL115" s="40">
        <v>1701</v>
      </c>
      <c r="AM115" s="40">
        <v>3007</v>
      </c>
      <c r="AN115" s="4">
        <v>0</v>
      </c>
      <c r="AO115" s="4">
        <v>0</v>
      </c>
      <c r="AP115" s="4">
        <v>0</v>
      </c>
      <c r="AQ115" s="4">
        <v>0</v>
      </c>
      <c r="AR115" s="4">
        <v>100</v>
      </c>
      <c r="AS115" s="4">
        <v>0</v>
      </c>
      <c r="AT115" s="40">
        <v>1660</v>
      </c>
      <c r="AU115" s="4">
        <v>0</v>
      </c>
      <c r="AV115" s="4">
        <v>0</v>
      </c>
      <c r="AW115" s="4">
        <v>0</v>
      </c>
      <c r="AX115" s="40">
        <v>56171</v>
      </c>
      <c r="AY115" s="4">
        <v>0</v>
      </c>
      <c r="AZ115" s="4">
        <v>0</v>
      </c>
      <c r="BA115" s="40">
        <v>1503</v>
      </c>
      <c r="BB115" s="4">
        <v>0</v>
      </c>
      <c r="BC115" s="4">
        <v>0</v>
      </c>
      <c r="BD115" s="40">
        <v>53370</v>
      </c>
      <c r="BE115" s="4">
        <v>0</v>
      </c>
      <c r="BF115" s="4">
        <v>0</v>
      </c>
      <c r="BG115" s="40">
        <v>33371</v>
      </c>
      <c r="BH115" s="4">
        <v>0</v>
      </c>
      <c r="BI115" s="4">
        <v>0</v>
      </c>
      <c r="BJ115" s="4">
        <v>126</v>
      </c>
      <c r="BK115" s="4">
        <v>0</v>
      </c>
      <c r="BL115" s="4">
        <v>0</v>
      </c>
      <c r="BM115" s="4">
        <v>342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36">
        <v>0</v>
      </c>
      <c r="BZ115" s="36">
        <f t="shared" si="27"/>
        <v>281505</v>
      </c>
    </row>
    <row r="116" spans="1:78" x14ac:dyDescent="0.25">
      <c r="A116" s="41" t="s">
        <v>789</v>
      </c>
      <c r="B116" s="41" t="s">
        <v>790</v>
      </c>
      <c r="C116" s="4">
        <v>0</v>
      </c>
      <c r="D116" s="40">
        <v>50069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0">
        <v>117191</v>
      </c>
      <c r="K116" s="36">
        <v>0</v>
      </c>
      <c r="L116" s="36">
        <v>0</v>
      </c>
      <c r="M116" s="40">
        <v>331160</v>
      </c>
      <c r="N116" s="40">
        <v>62450</v>
      </c>
      <c r="O116" s="4">
        <v>0</v>
      </c>
      <c r="P116" s="40">
        <v>39880</v>
      </c>
      <c r="Q116" s="4">
        <v>0</v>
      </c>
      <c r="R116" s="40">
        <v>82769</v>
      </c>
      <c r="S116" s="4">
        <v>0</v>
      </c>
      <c r="T116" s="36">
        <v>0</v>
      </c>
      <c r="U116" s="4">
        <v>0</v>
      </c>
      <c r="V116" s="4">
        <v>0</v>
      </c>
      <c r="W116" s="4">
        <v>0</v>
      </c>
      <c r="X116" s="4">
        <v>0</v>
      </c>
      <c r="Y116" s="40">
        <v>143582</v>
      </c>
      <c r="Z116" s="40">
        <v>17148</v>
      </c>
      <c r="AA116" s="40">
        <v>14345</v>
      </c>
      <c r="AB116" s="40">
        <v>13468</v>
      </c>
      <c r="AC116" s="36">
        <v>32973</v>
      </c>
      <c r="AD116" s="4">
        <v>0</v>
      </c>
      <c r="AE116" s="4">
        <v>0</v>
      </c>
      <c r="AF116" s="4">
        <v>0</v>
      </c>
      <c r="AG116" s="4">
        <v>0</v>
      </c>
      <c r="AH116" s="40">
        <v>217014</v>
      </c>
      <c r="AI116" s="4">
        <v>0</v>
      </c>
      <c r="AJ116" s="4">
        <v>0</v>
      </c>
      <c r="AK116" s="4">
        <v>0</v>
      </c>
      <c r="AL116" s="40">
        <v>59003</v>
      </c>
      <c r="AM116" s="40">
        <v>661041</v>
      </c>
      <c r="AN116" s="40">
        <v>80826</v>
      </c>
      <c r="AO116" s="40">
        <v>54591</v>
      </c>
      <c r="AP116" s="4">
        <v>0</v>
      </c>
      <c r="AQ116" s="40">
        <v>1350</v>
      </c>
      <c r="AR116" s="4">
        <v>0</v>
      </c>
      <c r="AS116" s="4">
        <v>0</v>
      </c>
      <c r="AT116" s="40">
        <v>8083</v>
      </c>
      <c r="AU116" s="40">
        <v>1045</v>
      </c>
      <c r="AV116" s="4">
        <v>0</v>
      </c>
      <c r="AW116" s="4">
        <v>0</v>
      </c>
      <c r="AX116" s="4">
        <v>0</v>
      </c>
      <c r="AY116" s="4">
        <v>0</v>
      </c>
      <c r="AZ116" s="40">
        <v>11819</v>
      </c>
      <c r="BA116" s="4">
        <v>0</v>
      </c>
      <c r="BB116" s="4">
        <v>0</v>
      </c>
      <c r="BC116" s="4">
        <v>0</v>
      </c>
      <c r="BD116" s="4">
        <v>0</v>
      </c>
      <c r="BE116" s="4">
        <v>213</v>
      </c>
      <c r="BF116" s="40">
        <v>55214</v>
      </c>
      <c r="BG116" s="40">
        <v>19700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400</v>
      </c>
      <c r="BP116" s="40">
        <v>308011</v>
      </c>
      <c r="BQ116" s="4">
        <v>0</v>
      </c>
      <c r="BR116" s="4">
        <v>0</v>
      </c>
      <c r="BS116" s="4">
        <v>0</v>
      </c>
      <c r="BT116" s="4">
        <v>0</v>
      </c>
      <c r="BU116" s="40">
        <v>4937</v>
      </c>
      <c r="BV116" s="4">
        <v>273</v>
      </c>
      <c r="BW116" s="4">
        <v>0</v>
      </c>
      <c r="BX116" s="36">
        <v>0</v>
      </c>
      <c r="BZ116" s="36">
        <f t="shared" si="27"/>
        <v>2388555</v>
      </c>
    </row>
    <row r="117" spans="1:78" x14ac:dyDescent="0.25">
      <c r="A117" s="41" t="s">
        <v>791</v>
      </c>
      <c r="B117" s="41" t="s">
        <v>792</v>
      </c>
      <c r="C117" s="4">
        <v>400</v>
      </c>
      <c r="D117" s="4">
        <v>0</v>
      </c>
      <c r="E117" s="4">
        <v>0</v>
      </c>
      <c r="F117" s="4">
        <v>513</v>
      </c>
      <c r="G117" s="4">
        <v>0</v>
      </c>
      <c r="H117" s="40">
        <v>41849</v>
      </c>
      <c r="I117" s="4">
        <v>0</v>
      </c>
      <c r="J117" s="40">
        <v>197158</v>
      </c>
      <c r="K117" s="36">
        <v>0</v>
      </c>
      <c r="L117" s="36">
        <v>72682</v>
      </c>
      <c r="M117" s="4">
        <v>0</v>
      </c>
      <c r="N117" s="4">
        <v>0</v>
      </c>
      <c r="O117" s="4">
        <v>0</v>
      </c>
      <c r="P117" s="40">
        <v>319648</v>
      </c>
      <c r="Q117" s="4">
        <v>0</v>
      </c>
      <c r="R117" s="40">
        <v>13853</v>
      </c>
      <c r="S117" s="40">
        <v>319737</v>
      </c>
      <c r="T117" s="36">
        <v>54</v>
      </c>
      <c r="U117" s="4">
        <v>0</v>
      </c>
      <c r="V117" s="4">
        <v>0</v>
      </c>
      <c r="W117" s="4">
        <v>510</v>
      </c>
      <c r="X117" s="4">
        <v>0</v>
      </c>
      <c r="Y117" s="4">
        <v>0</v>
      </c>
      <c r="Z117" s="4">
        <v>-17</v>
      </c>
      <c r="AA117" s="4">
        <v>0</v>
      </c>
      <c r="AB117" s="40">
        <v>262827</v>
      </c>
      <c r="AC117" s="36">
        <v>120487</v>
      </c>
      <c r="AD117" s="4">
        <v>0</v>
      </c>
      <c r="AE117" s="40">
        <v>88648</v>
      </c>
      <c r="AF117" s="40">
        <v>9091</v>
      </c>
      <c r="AG117" s="40">
        <v>105099</v>
      </c>
      <c r="AH117" s="40">
        <v>1332329</v>
      </c>
      <c r="AI117" s="40">
        <v>9000</v>
      </c>
      <c r="AJ117" s="40">
        <v>1054</v>
      </c>
      <c r="AK117" s="4">
        <v>0</v>
      </c>
      <c r="AL117" s="40">
        <v>0</v>
      </c>
      <c r="AM117" s="4">
        <v>0</v>
      </c>
      <c r="AN117" s="4">
        <v>0</v>
      </c>
      <c r="AO117" s="40">
        <v>55955</v>
      </c>
      <c r="AP117" s="40">
        <v>799690</v>
      </c>
      <c r="AQ117" s="40">
        <v>7593</v>
      </c>
      <c r="AR117" s="4">
        <v>0</v>
      </c>
      <c r="AS117" s="4">
        <v>0</v>
      </c>
      <c r="AT117" s="40">
        <v>73389</v>
      </c>
      <c r="AU117" s="4">
        <v>129</v>
      </c>
      <c r="AV117" s="40">
        <v>76912</v>
      </c>
      <c r="AW117" s="4">
        <v>480</v>
      </c>
      <c r="AX117" s="4">
        <v>0</v>
      </c>
      <c r="AY117" s="4">
        <v>658</v>
      </c>
      <c r="AZ117" s="4">
        <v>0</v>
      </c>
      <c r="BA117" s="40">
        <v>14793</v>
      </c>
      <c r="BB117" s="40">
        <v>6815</v>
      </c>
      <c r="BC117" s="40">
        <v>151150</v>
      </c>
      <c r="BD117" s="4">
        <v>0</v>
      </c>
      <c r="BE117" s="40">
        <v>3912</v>
      </c>
      <c r="BF117" s="4">
        <v>0</v>
      </c>
      <c r="BG117" s="40">
        <v>222080</v>
      </c>
      <c r="BH117" s="4">
        <v>0</v>
      </c>
      <c r="BI117" s="40">
        <v>84548</v>
      </c>
      <c r="BJ117" s="40">
        <v>4241</v>
      </c>
      <c r="BK117" s="4">
        <v>0</v>
      </c>
      <c r="BL117" s="4">
        <v>0</v>
      </c>
      <c r="BM117" s="4">
        <v>0</v>
      </c>
      <c r="BN117" s="40">
        <v>4606</v>
      </c>
      <c r="BO117" s="4">
        <v>279</v>
      </c>
      <c r="BP117" s="4">
        <v>0</v>
      </c>
      <c r="BQ117" s="4">
        <v>0</v>
      </c>
      <c r="BR117" s="40">
        <v>59853</v>
      </c>
      <c r="BS117" s="4">
        <v>0</v>
      </c>
      <c r="BT117" s="4">
        <v>0</v>
      </c>
      <c r="BU117" s="40">
        <v>236877</v>
      </c>
      <c r="BV117" s="40">
        <v>142044</v>
      </c>
      <c r="BW117" s="40">
        <v>49655</v>
      </c>
      <c r="BX117" s="36">
        <v>0</v>
      </c>
      <c r="BZ117" s="36">
        <f t="shared" si="27"/>
        <v>4890581</v>
      </c>
    </row>
    <row r="118" spans="1:78" x14ac:dyDescent="0.25">
      <c r="A118" s="4" t="s">
        <v>694</v>
      </c>
      <c r="B118" s="4" t="s">
        <v>793</v>
      </c>
      <c r="C118" s="36">
        <f>SUM(C111:C117)</f>
        <v>400</v>
      </c>
      <c r="D118" s="36">
        <f t="shared" ref="D118:BN118" si="28">SUM(D111:D117)</f>
        <v>535378</v>
      </c>
      <c r="E118" s="36">
        <f t="shared" si="28"/>
        <v>0</v>
      </c>
      <c r="F118" s="36">
        <f t="shared" si="28"/>
        <v>7843</v>
      </c>
      <c r="G118" s="36">
        <f t="shared" si="28"/>
        <v>0</v>
      </c>
      <c r="H118" s="36">
        <f t="shared" si="28"/>
        <v>63903</v>
      </c>
      <c r="I118" s="36">
        <f t="shared" si="28"/>
        <v>1250</v>
      </c>
      <c r="J118" s="36">
        <f t="shared" si="28"/>
        <v>314349</v>
      </c>
      <c r="K118" s="36">
        <f t="shared" si="28"/>
        <v>0</v>
      </c>
      <c r="L118" s="36">
        <v>72682</v>
      </c>
      <c r="M118" s="36">
        <f t="shared" si="28"/>
        <v>720021</v>
      </c>
      <c r="N118" s="36">
        <f t="shared" si="28"/>
        <v>170314</v>
      </c>
      <c r="O118" s="36">
        <f t="shared" si="28"/>
        <v>0</v>
      </c>
      <c r="P118" s="36">
        <f t="shared" si="28"/>
        <v>8134860</v>
      </c>
      <c r="Q118" s="36">
        <f t="shared" si="28"/>
        <v>0</v>
      </c>
      <c r="R118" s="36">
        <f t="shared" si="28"/>
        <v>96622</v>
      </c>
      <c r="S118" s="36">
        <f t="shared" si="28"/>
        <v>319737</v>
      </c>
      <c r="T118" s="36">
        <f t="shared" si="28"/>
        <v>1060</v>
      </c>
      <c r="U118" s="36">
        <f t="shared" si="28"/>
        <v>0</v>
      </c>
      <c r="V118" s="36">
        <f t="shared" si="28"/>
        <v>0</v>
      </c>
      <c r="W118" s="36">
        <f t="shared" si="28"/>
        <v>510</v>
      </c>
      <c r="X118" s="36">
        <f t="shared" si="28"/>
        <v>3238</v>
      </c>
      <c r="Y118" s="36">
        <f t="shared" si="28"/>
        <v>2840788</v>
      </c>
      <c r="Z118" s="36">
        <f t="shared" si="28"/>
        <v>17203</v>
      </c>
      <c r="AA118" s="36">
        <f t="shared" si="28"/>
        <v>14345</v>
      </c>
      <c r="AB118" s="36">
        <f t="shared" si="28"/>
        <v>276295</v>
      </c>
      <c r="AC118" s="36">
        <f t="shared" si="28"/>
        <v>1363631</v>
      </c>
      <c r="AD118" s="36">
        <f t="shared" si="28"/>
        <v>0</v>
      </c>
      <c r="AE118" s="36">
        <f t="shared" si="28"/>
        <v>88648</v>
      </c>
      <c r="AF118" s="36">
        <f t="shared" si="28"/>
        <v>9091</v>
      </c>
      <c r="AG118" s="36">
        <f t="shared" si="28"/>
        <v>105099</v>
      </c>
      <c r="AH118" s="36">
        <f t="shared" si="28"/>
        <v>1702360</v>
      </c>
      <c r="AI118" s="36">
        <f t="shared" si="28"/>
        <v>47040</v>
      </c>
      <c r="AJ118" s="36">
        <f t="shared" si="28"/>
        <v>1054</v>
      </c>
      <c r="AK118" s="36">
        <f t="shared" si="28"/>
        <v>0</v>
      </c>
      <c r="AL118" s="36">
        <f t="shared" si="28"/>
        <v>60704</v>
      </c>
      <c r="AM118" s="36">
        <f t="shared" si="28"/>
        <v>868326</v>
      </c>
      <c r="AN118" s="36">
        <f t="shared" si="28"/>
        <v>80826</v>
      </c>
      <c r="AO118" s="36">
        <f t="shared" si="28"/>
        <v>110546</v>
      </c>
      <c r="AP118" s="36">
        <f t="shared" si="28"/>
        <v>1404352</v>
      </c>
      <c r="AQ118" s="36">
        <f t="shared" si="28"/>
        <v>8943</v>
      </c>
      <c r="AR118" s="36">
        <f t="shared" si="28"/>
        <v>100</v>
      </c>
      <c r="AS118" s="36">
        <f t="shared" si="28"/>
        <v>0</v>
      </c>
      <c r="AT118" s="36">
        <f t="shared" si="28"/>
        <v>92865</v>
      </c>
      <c r="AU118" s="36">
        <f t="shared" si="28"/>
        <v>18334</v>
      </c>
      <c r="AV118" s="36">
        <f t="shared" si="28"/>
        <v>80111</v>
      </c>
      <c r="AW118" s="36">
        <f t="shared" si="28"/>
        <v>216800</v>
      </c>
      <c r="AX118" s="36">
        <f t="shared" si="28"/>
        <v>56171</v>
      </c>
      <c r="AY118" s="36">
        <f t="shared" si="28"/>
        <v>67851</v>
      </c>
      <c r="AZ118" s="36">
        <f t="shared" si="28"/>
        <v>11819</v>
      </c>
      <c r="BA118" s="36">
        <f t="shared" si="28"/>
        <v>26077</v>
      </c>
      <c r="BB118" s="36">
        <f t="shared" si="28"/>
        <v>6815</v>
      </c>
      <c r="BC118" s="36">
        <f t="shared" si="28"/>
        <v>182150</v>
      </c>
      <c r="BD118" s="36">
        <f t="shared" si="28"/>
        <v>53370</v>
      </c>
      <c r="BE118" s="36">
        <f t="shared" si="28"/>
        <v>4125</v>
      </c>
      <c r="BF118" s="36">
        <f t="shared" si="28"/>
        <v>599023</v>
      </c>
      <c r="BG118" s="36">
        <f t="shared" si="28"/>
        <v>275151</v>
      </c>
      <c r="BH118" s="36">
        <f t="shared" si="28"/>
        <v>0</v>
      </c>
      <c r="BI118" s="36">
        <f t="shared" si="28"/>
        <v>84548</v>
      </c>
      <c r="BJ118" s="36">
        <f t="shared" si="28"/>
        <v>4767</v>
      </c>
      <c r="BK118" s="36">
        <f t="shared" si="28"/>
        <v>42203</v>
      </c>
      <c r="BL118" s="36">
        <f t="shared" si="28"/>
        <v>92021</v>
      </c>
      <c r="BM118" s="36">
        <f t="shared" si="28"/>
        <v>182576</v>
      </c>
      <c r="BN118" s="36">
        <f t="shared" si="28"/>
        <v>4606</v>
      </c>
      <c r="BO118" s="36">
        <f t="shared" ref="BO118:BZ118" si="29">SUM(BO111:BO117)</f>
        <v>679</v>
      </c>
      <c r="BP118" s="36">
        <f t="shared" si="29"/>
        <v>600880</v>
      </c>
      <c r="BQ118" s="36">
        <f t="shared" si="29"/>
        <v>0</v>
      </c>
      <c r="BR118" s="36">
        <f t="shared" si="29"/>
        <v>59853</v>
      </c>
      <c r="BS118" s="36">
        <f t="shared" si="29"/>
        <v>0</v>
      </c>
      <c r="BT118" s="36">
        <f t="shared" si="29"/>
        <v>0</v>
      </c>
      <c r="BU118" s="36">
        <f t="shared" si="29"/>
        <v>241814</v>
      </c>
      <c r="BV118" s="36">
        <f t="shared" si="29"/>
        <v>580540</v>
      </c>
      <c r="BW118" s="36">
        <f t="shared" si="29"/>
        <v>247700</v>
      </c>
      <c r="BX118" s="36">
        <f t="shared" si="29"/>
        <v>45667</v>
      </c>
      <c r="BY118" s="36"/>
      <c r="BZ118" s="36">
        <f t="shared" si="29"/>
        <v>23320034</v>
      </c>
    </row>
    <row r="119" spans="1:78" x14ac:dyDescent="0.25">
      <c r="A119" s="4" t="s">
        <v>794</v>
      </c>
      <c r="B119" s="4" t="s">
        <v>795</v>
      </c>
      <c r="K119" s="36">
        <v>0</v>
      </c>
      <c r="L119" s="36">
        <v>0</v>
      </c>
      <c r="T119" s="36">
        <v>0</v>
      </c>
      <c r="AC119" s="36">
        <v>0</v>
      </c>
      <c r="AL119" s="40">
        <v>0</v>
      </c>
      <c r="BX119" s="36"/>
      <c r="BZ119" s="36">
        <f t="shared" ref="BZ119:BZ140" si="30">SUM(C119:BY119)</f>
        <v>0</v>
      </c>
    </row>
    <row r="120" spans="1:78" x14ac:dyDescent="0.25">
      <c r="A120" s="44" t="s">
        <v>796</v>
      </c>
      <c r="B120" s="44" t="s">
        <v>797</v>
      </c>
      <c r="K120" s="36">
        <v>0</v>
      </c>
      <c r="L120" s="36">
        <v>0</v>
      </c>
      <c r="T120" s="36">
        <v>0</v>
      </c>
      <c r="AC120" s="36">
        <v>0</v>
      </c>
      <c r="AL120" s="40">
        <v>0</v>
      </c>
      <c r="BX120" s="36"/>
      <c r="BZ120" s="36">
        <f t="shared" si="30"/>
        <v>0</v>
      </c>
    </row>
    <row r="121" spans="1:78" x14ac:dyDescent="0.25">
      <c r="A121" s="42" t="s">
        <v>798</v>
      </c>
      <c r="B121" s="42" t="s">
        <v>799</v>
      </c>
      <c r="C121" s="40">
        <v>10322</v>
      </c>
      <c r="D121" s="40">
        <v>112891</v>
      </c>
      <c r="E121" s="40">
        <v>76516</v>
      </c>
      <c r="F121" s="40">
        <v>123910</v>
      </c>
      <c r="G121" s="40">
        <v>79687</v>
      </c>
      <c r="H121" s="40">
        <v>36329</v>
      </c>
      <c r="I121" s="40">
        <v>36519</v>
      </c>
      <c r="J121" s="4">
        <v>0</v>
      </c>
      <c r="K121" s="36">
        <v>91536</v>
      </c>
      <c r="L121" s="36">
        <v>17670</v>
      </c>
      <c r="M121" s="40">
        <v>217079</v>
      </c>
      <c r="N121" s="4">
        <v>0</v>
      </c>
      <c r="O121" s="40">
        <v>87250</v>
      </c>
      <c r="P121" s="40">
        <v>694762</v>
      </c>
      <c r="Q121" s="40">
        <v>53740</v>
      </c>
      <c r="R121" s="40">
        <v>67819</v>
      </c>
      <c r="S121" s="40">
        <v>64566</v>
      </c>
      <c r="T121" s="36">
        <v>0</v>
      </c>
      <c r="U121" s="40">
        <v>25011</v>
      </c>
      <c r="V121" s="40">
        <v>36033</v>
      </c>
      <c r="W121" s="40">
        <v>59366</v>
      </c>
      <c r="X121" s="40">
        <v>151921</v>
      </c>
      <c r="Y121" s="40">
        <v>32276</v>
      </c>
      <c r="Z121" s="40">
        <v>155600</v>
      </c>
      <c r="AA121" s="40">
        <v>25850</v>
      </c>
      <c r="AB121" s="4">
        <v>0</v>
      </c>
      <c r="AC121" s="36">
        <v>70736</v>
      </c>
      <c r="AD121" s="4">
        <v>0</v>
      </c>
      <c r="AE121" s="40">
        <v>21490</v>
      </c>
      <c r="AF121" s="40">
        <v>15635</v>
      </c>
      <c r="AG121" s="40">
        <v>54438</v>
      </c>
      <c r="AH121" s="40">
        <v>534218</v>
      </c>
      <c r="AI121" s="40">
        <v>4452</v>
      </c>
      <c r="AJ121" s="4">
        <v>0</v>
      </c>
      <c r="AK121" s="40">
        <v>52442</v>
      </c>
      <c r="AL121" s="40">
        <v>44122</v>
      </c>
      <c r="AM121" s="40">
        <v>96254</v>
      </c>
      <c r="AN121" s="40">
        <v>25855</v>
      </c>
      <c r="AO121" s="40">
        <v>49920</v>
      </c>
      <c r="AP121" s="40">
        <v>44296</v>
      </c>
      <c r="AQ121" s="4">
        <v>0</v>
      </c>
      <c r="AR121" s="40">
        <v>37156</v>
      </c>
      <c r="AS121" s="4">
        <v>0</v>
      </c>
      <c r="AT121" s="40">
        <v>141624</v>
      </c>
      <c r="AU121" s="40">
        <v>1136</v>
      </c>
      <c r="AV121" s="40">
        <v>28666</v>
      </c>
      <c r="AW121" s="40">
        <v>40293</v>
      </c>
      <c r="AX121" s="40">
        <v>37970</v>
      </c>
      <c r="AY121" s="40">
        <v>3959</v>
      </c>
      <c r="AZ121" s="40">
        <v>252944</v>
      </c>
      <c r="BA121" s="40">
        <v>216694</v>
      </c>
      <c r="BB121" s="40">
        <v>76826</v>
      </c>
      <c r="BC121" s="40">
        <v>2333</v>
      </c>
      <c r="BD121" s="40">
        <v>326101</v>
      </c>
      <c r="BE121" s="40">
        <v>185701</v>
      </c>
      <c r="BF121" s="40">
        <v>401007</v>
      </c>
      <c r="BG121" s="40">
        <v>61277</v>
      </c>
      <c r="BH121" s="4">
        <v>0</v>
      </c>
      <c r="BI121" s="4">
        <v>0</v>
      </c>
      <c r="BJ121" s="40">
        <v>110771</v>
      </c>
      <c r="BK121" s="40">
        <v>10692</v>
      </c>
      <c r="BL121" s="40">
        <v>49962</v>
      </c>
      <c r="BM121" s="40">
        <v>9393</v>
      </c>
      <c r="BN121" s="40">
        <v>99021</v>
      </c>
      <c r="BO121" s="40">
        <v>130286</v>
      </c>
      <c r="BP121" s="4">
        <v>0</v>
      </c>
      <c r="BQ121" s="4">
        <v>0</v>
      </c>
      <c r="BR121" s="40">
        <v>225706</v>
      </c>
      <c r="BS121" s="40">
        <v>46281</v>
      </c>
      <c r="BT121" s="4">
        <v>0</v>
      </c>
      <c r="BU121" s="40">
        <v>127869</v>
      </c>
      <c r="BV121" s="40">
        <v>64299</v>
      </c>
      <c r="BW121" s="40">
        <v>368541</v>
      </c>
      <c r="BX121" s="36">
        <v>0</v>
      </c>
      <c r="BZ121" s="36">
        <f t="shared" si="30"/>
        <v>6327019</v>
      </c>
    </row>
    <row r="122" spans="1:78" x14ac:dyDescent="0.25">
      <c r="A122" s="44" t="s">
        <v>800</v>
      </c>
      <c r="B122" s="44" t="s">
        <v>801</v>
      </c>
      <c r="C122" s="4">
        <v>0</v>
      </c>
      <c r="D122" s="40">
        <v>182486</v>
      </c>
      <c r="E122" s="4">
        <v>0</v>
      </c>
      <c r="F122" s="40">
        <v>433988</v>
      </c>
      <c r="G122" s="40">
        <v>9800</v>
      </c>
      <c r="H122" s="40">
        <v>19400</v>
      </c>
      <c r="I122" s="4">
        <v>0</v>
      </c>
      <c r="J122" s="40">
        <v>44736</v>
      </c>
      <c r="K122" s="36">
        <v>51857</v>
      </c>
      <c r="L122" s="36">
        <v>56193</v>
      </c>
      <c r="M122" s="40">
        <v>87119</v>
      </c>
      <c r="N122" s="40">
        <v>299072</v>
      </c>
      <c r="O122" s="4">
        <v>0</v>
      </c>
      <c r="P122" s="40">
        <v>259514</v>
      </c>
      <c r="Q122" s="40">
        <v>12745</v>
      </c>
      <c r="R122" s="40">
        <v>26349</v>
      </c>
      <c r="S122" s="4">
        <v>0</v>
      </c>
      <c r="T122" s="36">
        <v>308794</v>
      </c>
      <c r="U122" s="4">
        <v>0</v>
      </c>
      <c r="V122" s="40">
        <v>3546845</v>
      </c>
      <c r="W122" s="40">
        <v>105394</v>
      </c>
      <c r="X122" s="40">
        <v>552205</v>
      </c>
      <c r="Y122" s="4">
        <v>0</v>
      </c>
      <c r="Z122" s="40">
        <v>55000</v>
      </c>
      <c r="AA122" s="40">
        <v>10338</v>
      </c>
      <c r="AB122" s="40">
        <v>712524</v>
      </c>
      <c r="AC122" s="36">
        <v>0</v>
      </c>
      <c r="AD122" s="4">
        <v>0</v>
      </c>
      <c r="AE122" s="40">
        <v>10632</v>
      </c>
      <c r="AF122" s="4">
        <v>0</v>
      </c>
      <c r="AG122" s="40">
        <v>4363</v>
      </c>
      <c r="AH122" s="40">
        <v>214840</v>
      </c>
      <c r="AI122" s="40">
        <v>1655290</v>
      </c>
      <c r="AJ122" s="40">
        <v>6657</v>
      </c>
      <c r="AK122" s="40">
        <v>69289</v>
      </c>
      <c r="AL122" s="40">
        <v>473</v>
      </c>
      <c r="AM122" s="40">
        <v>223336</v>
      </c>
      <c r="AN122" s="4">
        <v>0</v>
      </c>
      <c r="AO122" s="40">
        <v>22163</v>
      </c>
      <c r="AP122" s="40">
        <v>20408</v>
      </c>
      <c r="AQ122" s="4">
        <v>0</v>
      </c>
      <c r="AR122" s="40">
        <v>92000</v>
      </c>
      <c r="AS122" s="40">
        <v>548545</v>
      </c>
      <c r="AT122" s="4">
        <v>0</v>
      </c>
      <c r="AU122" s="40">
        <v>21053</v>
      </c>
      <c r="AV122" s="4">
        <v>0</v>
      </c>
      <c r="AW122" s="4">
        <v>0</v>
      </c>
      <c r="AX122" s="40">
        <v>36899</v>
      </c>
      <c r="AY122" s="4">
        <v>675</v>
      </c>
      <c r="AZ122" s="40">
        <v>17321</v>
      </c>
      <c r="BA122" s="4">
        <v>0</v>
      </c>
      <c r="BB122" s="40">
        <v>315406</v>
      </c>
      <c r="BC122" s="40">
        <v>41588</v>
      </c>
      <c r="BD122" s="40">
        <v>38092</v>
      </c>
      <c r="BE122" s="40">
        <v>71382</v>
      </c>
      <c r="BF122" s="40">
        <v>24767</v>
      </c>
      <c r="BG122" s="40">
        <v>1659821</v>
      </c>
      <c r="BH122" s="40">
        <v>20638</v>
      </c>
      <c r="BI122" s="40">
        <v>10399</v>
      </c>
      <c r="BJ122" s="40">
        <v>2531892</v>
      </c>
      <c r="BK122" s="40">
        <v>158818</v>
      </c>
      <c r="BL122" s="40">
        <v>10790</v>
      </c>
      <c r="BM122" s="40">
        <v>464544</v>
      </c>
      <c r="BN122" s="40">
        <v>981576</v>
      </c>
      <c r="BO122" s="40">
        <v>2030639</v>
      </c>
      <c r="BP122" s="40">
        <v>92197</v>
      </c>
      <c r="BQ122" s="40">
        <v>7179</v>
      </c>
      <c r="BR122" s="40">
        <v>19557</v>
      </c>
      <c r="BS122" s="4">
        <v>0</v>
      </c>
      <c r="BT122" s="40">
        <v>85000</v>
      </c>
      <c r="BU122" s="40">
        <v>192088</v>
      </c>
      <c r="BV122" s="40">
        <v>13733</v>
      </c>
      <c r="BW122" s="40">
        <v>334530</v>
      </c>
      <c r="BX122" s="36">
        <v>0</v>
      </c>
      <c r="BZ122" s="36">
        <f t="shared" si="30"/>
        <v>18822939</v>
      </c>
    </row>
    <row r="123" spans="1:78" x14ac:dyDescent="0.25">
      <c r="A123" s="44" t="s">
        <v>802</v>
      </c>
      <c r="B123" s="44" t="s">
        <v>803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0">
        <v>2209</v>
      </c>
      <c r="K123" s="36">
        <v>0</v>
      </c>
      <c r="L123" s="36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36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36">
        <v>3850</v>
      </c>
      <c r="AD123" s="4">
        <v>0</v>
      </c>
      <c r="AE123" s="4">
        <v>0</v>
      </c>
      <c r="AF123" s="4">
        <v>0</v>
      </c>
      <c r="AG123" s="40">
        <v>7027</v>
      </c>
      <c r="AH123" s="4">
        <v>0</v>
      </c>
      <c r="AI123" s="4">
        <v>0</v>
      </c>
      <c r="AJ123" s="4">
        <v>0</v>
      </c>
      <c r="AK123" s="4">
        <v>0</v>
      </c>
      <c r="AL123" s="40">
        <v>0</v>
      </c>
      <c r="AM123" s="4">
        <v>0</v>
      </c>
      <c r="AN123" s="40">
        <v>90121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0">
        <v>19673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0">
        <v>90664</v>
      </c>
      <c r="BO123" s="4">
        <v>0</v>
      </c>
      <c r="BP123" s="4">
        <v>0</v>
      </c>
      <c r="BQ123" s="4">
        <v>0</v>
      </c>
      <c r="BR123" s="40">
        <v>21749</v>
      </c>
      <c r="BS123" s="4">
        <v>0</v>
      </c>
      <c r="BT123" s="4">
        <v>0</v>
      </c>
      <c r="BU123" s="40">
        <v>48970</v>
      </c>
      <c r="BV123" s="4">
        <v>0</v>
      </c>
      <c r="BW123" s="4">
        <v>0</v>
      </c>
      <c r="BX123" s="36">
        <v>0</v>
      </c>
      <c r="BZ123" s="36">
        <f t="shared" si="30"/>
        <v>284263</v>
      </c>
    </row>
    <row r="124" spans="1:78" x14ac:dyDescent="0.25">
      <c r="A124" s="41" t="s">
        <v>804</v>
      </c>
      <c r="B124" s="41" t="s">
        <v>805</v>
      </c>
      <c r="C124" s="4">
        <v>0</v>
      </c>
      <c r="D124" s="4">
        <v>0</v>
      </c>
      <c r="E124" s="4">
        <v>0</v>
      </c>
      <c r="F124" s="40">
        <v>75144</v>
      </c>
      <c r="G124" s="40">
        <v>29677</v>
      </c>
      <c r="H124" s="40">
        <v>24167</v>
      </c>
      <c r="I124" s="4">
        <v>0</v>
      </c>
      <c r="J124" s="40">
        <v>123215</v>
      </c>
      <c r="K124" s="36">
        <v>0</v>
      </c>
      <c r="L124" s="36">
        <v>1664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36">
        <v>10487</v>
      </c>
      <c r="U124" s="4">
        <v>0</v>
      </c>
      <c r="V124" s="4">
        <v>0</v>
      </c>
      <c r="W124" s="40">
        <v>15145</v>
      </c>
      <c r="X124" s="4">
        <v>0</v>
      </c>
      <c r="Y124" s="4">
        <v>0</v>
      </c>
      <c r="Z124" s="4">
        <v>0</v>
      </c>
      <c r="AA124" s="4">
        <v>0</v>
      </c>
      <c r="AB124" s="40">
        <v>24547</v>
      </c>
      <c r="AC124" s="36">
        <v>60683</v>
      </c>
      <c r="AD124" s="4">
        <v>0</v>
      </c>
      <c r="AE124" s="40">
        <v>21806</v>
      </c>
      <c r="AF124" s="40">
        <v>23887</v>
      </c>
      <c r="AG124" s="4">
        <v>0</v>
      </c>
      <c r="AH124" s="4">
        <v>0</v>
      </c>
      <c r="AI124" s="40">
        <v>-98810</v>
      </c>
      <c r="AJ124" s="4">
        <v>0</v>
      </c>
      <c r="AK124" s="4">
        <v>0</v>
      </c>
      <c r="AL124" s="40">
        <v>14732</v>
      </c>
      <c r="AM124" s="40">
        <v>154707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0">
        <v>12721</v>
      </c>
      <c r="AW124" s="40">
        <v>10045</v>
      </c>
      <c r="AX124" s="4">
        <v>0</v>
      </c>
      <c r="AY124" s="40">
        <v>2536</v>
      </c>
      <c r="AZ124" s="4">
        <v>0</v>
      </c>
      <c r="BA124" s="4">
        <v>0</v>
      </c>
      <c r="BB124" s="4">
        <v>0</v>
      </c>
      <c r="BC124" s="40">
        <v>221860</v>
      </c>
      <c r="BD124" s="40">
        <v>77113</v>
      </c>
      <c r="BE124" s="40">
        <v>126235</v>
      </c>
      <c r="BF124" s="40">
        <v>11230</v>
      </c>
      <c r="BG124" s="40">
        <v>22087</v>
      </c>
      <c r="BH124" s="4">
        <v>0</v>
      </c>
      <c r="BI124" s="40">
        <v>35882</v>
      </c>
      <c r="BJ124" s="4">
        <v>0</v>
      </c>
      <c r="BK124" s="4">
        <v>0</v>
      </c>
      <c r="BL124" s="4">
        <v>0</v>
      </c>
      <c r="BM124" s="40">
        <v>44459</v>
      </c>
      <c r="BN124" s="4">
        <v>0</v>
      </c>
      <c r="BO124" s="4">
        <v>0</v>
      </c>
      <c r="BP124" s="4">
        <v>0</v>
      </c>
      <c r="BQ124" s="40">
        <v>47322</v>
      </c>
      <c r="BR124" s="4">
        <v>0</v>
      </c>
      <c r="BS124" s="4">
        <v>0</v>
      </c>
      <c r="BT124" s="40">
        <v>29802</v>
      </c>
      <c r="BU124" s="4">
        <v>0</v>
      </c>
      <c r="BV124" s="4">
        <v>0</v>
      </c>
      <c r="BW124" s="40">
        <v>101528</v>
      </c>
      <c r="BX124" s="36">
        <v>0</v>
      </c>
      <c r="BZ124" s="36">
        <f t="shared" si="30"/>
        <v>1223871</v>
      </c>
    </row>
    <row r="125" spans="1:78" x14ac:dyDescent="0.25">
      <c r="A125" s="44" t="s">
        <v>806</v>
      </c>
      <c r="B125" s="44" t="s">
        <v>807</v>
      </c>
      <c r="C125" s="4">
        <v>0</v>
      </c>
      <c r="D125" s="40">
        <v>109328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36">
        <v>0</v>
      </c>
      <c r="L125" s="36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36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36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0">
        <v>0</v>
      </c>
      <c r="AM125" s="4">
        <v>0</v>
      </c>
      <c r="AN125" s="40">
        <v>921491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36">
        <v>0</v>
      </c>
      <c r="BZ125" s="36">
        <f t="shared" si="30"/>
        <v>1030819</v>
      </c>
    </row>
    <row r="126" spans="1:78" x14ac:dyDescent="0.25">
      <c r="A126" s="44" t="s">
        <v>808</v>
      </c>
      <c r="B126" s="44" t="s">
        <v>809</v>
      </c>
      <c r="C126" s="4">
        <v>0</v>
      </c>
      <c r="D126" s="40">
        <v>594572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0">
        <v>656784</v>
      </c>
      <c r="K126" s="36">
        <v>0</v>
      </c>
      <c r="L126" s="36">
        <v>0</v>
      </c>
      <c r="M126" s="40">
        <v>7996875</v>
      </c>
      <c r="N126" s="4">
        <v>0</v>
      </c>
      <c r="O126" s="4">
        <v>0</v>
      </c>
      <c r="P126" s="40">
        <v>59158470</v>
      </c>
      <c r="Q126" s="4">
        <v>0</v>
      </c>
      <c r="R126" s="40">
        <v>3181024</v>
      </c>
      <c r="S126" s="4">
        <v>0</v>
      </c>
      <c r="T126" s="36">
        <v>11511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36">
        <v>861861</v>
      </c>
      <c r="AD126" s="4">
        <v>0</v>
      </c>
      <c r="AE126" s="4">
        <v>0</v>
      </c>
      <c r="AF126" s="4">
        <v>0</v>
      </c>
      <c r="AG126" s="40">
        <v>2701182</v>
      </c>
      <c r="AH126" s="40">
        <v>3717578</v>
      </c>
      <c r="AI126" s="4">
        <v>0</v>
      </c>
      <c r="AJ126" s="4">
        <v>0</v>
      </c>
      <c r="AK126" s="4">
        <v>0</v>
      </c>
      <c r="AL126" s="40">
        <v>0</v>
      </c>
      <c r="AM126" s="40">
        <v>9230663</v>
      </c>
      <c r="AN126" s="4">
        <v>0</v>
      </c>
      <c r="AO126" s="4">
        <v>0</v>
      </c>
      <c r="AP126" s="40">
        <v>710816</v>
      </c>
      <c r="AQ126" s="4">
        <v>0</v>
      </c>
      <c r="AR126" s="4">
        <v>0</v>
      </c>
      <c r="AS126" s="40">
        <v>1618292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0">
        <v>3581988</v>
      </c>
      <c r="BE126" s="4">
        <v>0</v>
      </c>
      <c r="BF126" s="40">
        <v>2978205</v>
      </c>
      <c r="BG126" s="40">
        <v>466303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0">
        <v>422772</v>
      </c>
      <c r="BV126" s="4">
        <v>0</v>
      </c>
      <c r="BW126" s="36">
        <v>0</v>
      </c>
      <c r="BX126" s="36">
        <v>0</v>
      </c>
      <c r="BZ126" s="36">
        <f t="shared" si="30"/>
        <v>97888896</v>
      </c>
    </row>
    <row r="127" spans="1:78" x14ac:dyDescent="0.25">
      <c r="A127" s="44" t="s">
        <v>810</v>
      </c>
      <c r="B127" s="44" t="s">
        <v>811</v>
      </c>
      <c r="C127" s="4">
        <v>0</v>
      </c>
      <c r="D127" s="4">
        <v>0</v>
      </c>
      <c r="E127" s="4">
        <v>0</v>
      </c>
      <c r="F127" s="4">
        <v>0</v>
      </c>
      <c r="G127" s="40">
        <v>17892</v>
      </c>
      <c r="H127" s="40">
        <v>9748</v>
      </c>
      <c r="I127" s="4">
        <v>0</v>
      </c>
      <c r="J127" s="4">
        <v>0</v>
      </c>
      <c r="K127" s="36">
        <v>0</v>
      </c>
      <c r="L127" s="36">
        <v>0</v>
      </c>
      <c r="M127" s="4">
        <v>0</v>
      </c>
      <c r="N127" s="4">
        <v>0</v>
      </c>
      <c r="O127" s="4">
        <v>0</v>
      </c>
      <c r="P127" s="40">
        <v>15217741</v>
      </c>
      <c r="Q127" s="4">
        <v>0</v>
      </c>
      <c r="R127" s="4">
        <v>0</v>
      </c>
      <c r="S127" s="4">
        <v>0</v>
      </c>
      <c r="T127" s="36">
        <v>0</v>
      </c>
      <c r="U127" s="4">
        <v>0</v>
      </c>
      <c r="V127" s="4">
        <v>0</v>
      </c>
      <c r="W127" s="40">
        <v>233651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36">
        <v>233328</v>
      </c>
      <c r="AD127" s="4">
        <v>0</v>
      </c>
      <c r="AE127" s="40">
        <v>850000</v>
      </c>
      <c r="AF127" s="4">
        <v>0</v>
      </c>
      <c r="AG127" s="40">
        <v>15500</v>
      </c>
      <c r="AH127" s="4">
        <v>0</v>
      </c>
      <c r="AI127" s="4">
        <v>0</v>
      </c>
      <c r="AJ127" s="4">
        <v>0</v>
      </c>
      <c r="AK127" s="4">
        <v>0</v>
      </c>
      <c r="AL127" s="40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36">
        <v>0</v>
      </c>
      <c r="BZ127" s="36">
        <f t="shared" si="30"/>
        <v>16577860</v>
      </c>
    </row>
    <row r="128" spans="1:78" x14ac:dyDescent="0.25">
      <c r="A128" s="44" t="s">
        <v>812</v>
      </c>
      <c r="B128" s="44" t="s">
        <v>813</v>
      </c>
      <c r="C128" s="40">
        <v>4903</v>
      </c>
      <c r="D128" s="40">
        <v>36672</v>
      </c>
      <c r="E128" s="40">
        <v>2243</v>
      </c>
      <c r="F128" s="40">
        <v>13676</v>
      </c>
      <c r="G128" s="40">
        <v>5321</v>
      </c>
      <c r="H128" s="40">
        <v>224479</v>
      </c>
      <c r="I128" s="40">
        <v>269999</v>
      </c>
      <c r="J128" s="40">
        <v>20124</v>
      </c>
      <c r="K128" s="36">
        <v>135812</v>
      </c>
      <c r="L128" s="36">
        <v>52095</v>
      </c>
      <c r="M128" s="4">
        <v>0</v>
      </c>
      <c r="N128" s="40">
        <v>53882</v>
      </c>
      <c r="O128" s="40">
        <v>3222</v>
      </c>
      <c r="P128" s="40">
        <v>47448</v>
      </c>
      <c r="Q128" s="4">
        <v>0</v>
      </c>
      <c r="R128" s="4">
        <v>0</v>
      </c>
      <c r="S128" s="40">
        <v>10858</v>
      </c>
      <c r="T128" s="36">
        <v>5975</v>
      </c>
      <c r="U128" s="40">
        <v>8561</v>
      </c>
      <c r="V128" s="40">
        <v>16186</v>
      </c>
      <c r="W128" s="40">
        <v>110677</v>
      </c>
      <c r="X128" s="4">
        <v>0</v>
      </c>
      <c r="Y128" s="40">
        <v>36544</v>
      </c>
      <c r="Z128" s="40">
        <v>4564</v>
      </c>
      <c r="AA128" s="40">
        <v>106033</v>
      </c>
      <c r="AB128" s="40">
        <v>6433</v>
      </c>
      <c r="AC128" s="36">
        <v>0</v>
      </c>
      <c r="AD128" s="4">
        <v>0</v>
      </c>
      <c r="AE128" s="4">
        <v>0</v>
      </c>
      <c r="AF128" s="40">
        <v>1947</v>
      </c>
      <c r="AG128" s="40">
        <v>15840</v>
      </c>
      <c r="AH128" s="40">
        <v>120966</v>
      </c>
      <c r="AI128" s="40">
        <v>786014</v>
      </c>
      <c r="AJ128" s="40">
        <v>82497</v>
      </c>
      <c r="AK128" s="40">
        <v>2198</v>
      </c>
      <c r="AL128" s="40">
        <v>1196</v>
      </c>
      <c r="AM128" s="40">
        <v>4213694</v>
      </c>
      <c r="AN128" s="4">
        <v>0</v>
      </c>
      <c r="AO128" s="40">
        <v>16234</v>
      </c>
      <c r="AP128" s="40">
        <v>21149</v>
      </c>
      <c r="AQ128" s="4">
        <v>0</v>
      </c>
      <c r="AR128" s="4">
        <v>0</v>
      </c>
      <c r="AS128" s="40">
        <v>162184</v>
      </c>
      <c r="AT128" s="40">
        <v>2688303</v>
      </c>
      <c r="AU128" s="40">
        <v>14609</v>
      </c>
      <c r="AV128" s="40">
        <v>3974</v>
      </c>
      <c r="AW128" s="40">
        <v>296300</v>
      </c>
      <c r="AX128" s="40">
        <v>1875729</v>
      </c>
      <c r="AY128" s="40">
        <v>1536</v>
      </c>
      <c r="AZ128" s="40">
        <v>6559</v>
      </c>
      <c r="BA128" s="40">
        <v>318799</v>
      </c>
      <c r="BB128" s="4">
        <v>0</v>
      </c>
      <c r="BC128" s="4">
        <v>0</v>
      </c>
      <c r="BD128" s="40">
        <v>1294054</v>
      </c>
      <c r="BE128" s="40">
        <v>22743</v>
      </c>
      <c r="BF128" s="4">
        <v>0</v>
      </c>
      <c r="BG128" s="40">
        <v>2718851</v>
      </c>
      <c r="BH128" s="40">
        <v>196615</v>
      </c>
      <c r="BI128" s="40">
        <v>7182</v>
      </c>
      <c r="BJ128" s="40">
        <v>14633</v>
      </c>
      <c r="BK128" s="40">
        <v>5215</v>
      </c>
      <c r="BL128" s="40">
        <v>4232</v>
      </c>
      <c r="BM128" s="40">
        <v>14422</v>
      </c>
      <c r="BN128" s="40">
        <v>18997</v>
      </c>
      <c r="BO128" s="40">
        <v>16011</v>
      </c>
      <c r="BP128" s="4">
        <v>0</v>
      </c>
      <c r="BQ128" s="40">
        <v>5311</v>
      </c>
      <c r="BR128" s="4">
        <v>0</v>
      </c>
      <c r="BS128" s="4">
        <v>0</v>
      </c>
      <c r="BT128" s="4">
        <v>0</v>
      </c>
      <c r="BU128" s="40">
        <v>33137</v>
      </c>
      <c r="BV128" s="4">
        <v>0</v>
      </c>
      <c r="BW128" s="40">
        <v>155604</v>
      </c>
      <c r="BX128" s="36">
        <v>1933</v>
      </c>
      <c r="BZ128" s="36">
        <f t="shared" si="30"/>
        <v>16314375</v>
      </c>
    </row>
    <row r="129" spans="1:78" x14ac:dyDescent="0.25">
      <c r="A129" s="4" t="s">
        <v>814</v>
      </c>
      <c r="B129" s="4" t="s">
        <v>815</v>
      </c>
      <c r="C129" s="40">
        <v>908207</v>
      </c>
      <c r="D129" s="40">
        <v>6897198</v>
      </c>
      <c r="E129" s="40">
        <v>298985</v>
      </c>
      <c r="F129" s="40">
        <v>2458660</v>
      </c>
      <c r="G129" s="40">
        <v>889523</v>
      </c>
      <c r="H129" s="40">
        <v>662924</v>
      </c>
      <c r="I129" s="40">
        <v>832827</v>
      </c>
      <c r="J129" s="40">
        <v>3564804</v>
      </c>
      <c r="K129" s="36">
        <v>622417</v>
      </c>
      <c r="L129" s="36">
        <v>956563</v>
      </c>
      <c r="M129" s="40">
        <v>7093007</v>
      </c>
      <c r="N129" s="40">
        <v>9845116</v>
      </c>
      <c r="O129" s="40">
        <v>488509</v>
      </c>
      <c r="P129" s="40">
        <v>12419390</v>
      </c>
      <c r="Q129" s="40">
        <v>2501947</v>
      </c>
      <c r="R129" s="40">
        <v>1515648</v>
      </c>
      <c r="S129" s="40">
        <v>1971007</v>
      </c>
      <c r="T129" s="36">
        <v>2516301</v>
      </c>
      <c r="U129" s="40">
        <v>1348005</v>
      </c>
      <c r="V129" s="40">
        <v>2738759</v>
      </c>
      <c r="W129" s="40">
        <v>355488</v>
      </c>
      <c r="X129" s="40">
        <v>808040</v>
      </c>
      <c r="Y129" s="40">
        <v>10075268</v>
      </c>
      <c r="Z129" s="40">
        <v>734491</v>
      </c>
      <c r="AA129" s="40">
        <v>984025</v>
      </c>
      <c r="AB129" s="40">
        <v>1083577</v>
      </c>
      <c r="AC129" s="36">
        <v>7268033</v>
      </c>
      <c r="AD129" s="40">
        <v>295919</v>
      </c>
      <c r="AE129" s="40">
        <v>984141</v>
      </c>
      <c r="AF129" s="40">
        <v>350342</v>
      </c>
      <c r="AG129" s="40">
        <v>2525541</v>
      </c>
      <c r="AH129" s="40">
        <v>20437014</v>
      </c>
      <c r="AI129" s="40">
        <v>2284135</v>
      </c>
      <c r="AJ129" s="40">
        <v>243168</v>
      </c>
      <c r="AK129" s="40">
        <v>454630</v>
      </c>
      <c r="AL129" s="40">
        <v>963565</v>
      </c>
      <c r="AM129" s="40">
        <v>11577083</v>
      </c>
      <c r="AN129" s="40">
        <v>682902</v>
      </c>
      <c r="AO129" s="40">
        <v>2976738</v>
      </c>
      <c r="AP129" s="40">
        <v>3714671</v>
      </c>
      <c r="AQ129" s="40">
        <v>1665502</v>
      </c>
      <c r="AR129" s="40">
        <v>818148</v>
      </c>
      <c r="AS129" s="40">
        <v>1169782</v>
      </c>
      <c r="AT129" s="40">
        <v>8358781</v>
      </c>
      <c r="AU129" s="40">
        <v>2776898</v>
      </c>
      <c r="AV129" s="40">
        <v>624593</v>
      </c>
      <c r="AW129" s="40">
        <v>899284</v>
      </c>
      <c r="AX129" s="40">
        <v>5665920</v>
      </c>
      <c r="AY129" s="40">
        <v>220443</v>
      </c>
      <c r="AZ129" s="40">
        <v>1322546</v>
      </c>
      <c r="BA129" s="40">
        <v>976096</v>
      </c>
      <c r="BB129" s="40">
        <v>1834468</v>
      </c>
      <c r="BC129" s="40">
        <v>4699558</v>
      </c>
      <c r="BD129" s="40">
        <v>3740302</v>
      </c>
      <c r="BE129" s="40">
        <v>4207803</v>
      </c>
      <c r="BF129" s="40">
        <v>8276592</v>
      </c>
      <c r="BG129" s="40">
        <v>8528488</v>
      </c>
      <c r="BH129" s="40">
        <v>952924</v>
      </c>
      <c r="BI129" s="40">
        <v>1399419</v>
      </c>
      <c r="BJ129" s="40">
        <v>2713839</v>
      </c>
      <c r="BK129" s="40">
        <v>749050</v>
      </c>
      <c r="BL129" s="40">
        <v>679177</v>
      </c>
      <c r="BM129" s="40">
        <v>2717983</v>
      </c>
      <c r="BN129" s="40">
        <v>3911658</v>
      </c>
      <c r="BO129" s="40">
        <v>2798964</v>
      </c>
      <c r="BP129" s="40">
        <v>3956964</v>
      </c>
      <c r="BQ129" s="40">
        <v>992365</v>
      </c>
      <c r="BR129" s="40">
        <v>978722</v>
      </c>
      <c r="BS129" s="40">
        <v>1484194</v>
      </c>
      <c r="BT129" s="4">
        <v>0</v>
      </c>
      <c r="BU129" s="40">
        <v>5212210</v>
      </c>
      <c r="BV129" s="40">
        <v>10367857</v>
      </c>
      <c r="BW129" s="40">
        <v>64604444</v>
      </c>
      <c r="BX129" s="36">
        <v>0</v>
      </c>
      <c r="BZ129" s="36">
        <f t="shared" si="30"/>
        <v>288633542</v>
      </c>
    </row>
    <row r="130" spans="1:78" x14ac:dyDescent="0.25">
      <c r="A130" s="4" t="s">
        <v>816</v>
      </c>
      <c r="B130" s="4" t="s">
        <v>817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0">
        <v>66213</v>
      </c>
      <c r="I130" s="40">
        <v>516721</v>
      </c>
      <c r="J130" s="4">
        <v>0</v>
      </c>
      <c r="K130" s="36">
        <v>73434</v>
      </c>
      <c r="L130" s="36">
        <v>0</v>
      </c>
      <c r="M130" s="40">
        <v>1287</v>
      </c>
      <c r="N130" s="4">
        <v>0</v>
      </c>
      <c r="O130" s="40">
        <v>309361</v>
      </c>
      <c r="P130" s="40">
        <v>351633</v>
      </c>
      <c r="Q130" s="40">
        <v>71706</v>
      </c>
      <c r="R130" s="4">
        <v>0</v>
      </c>
      <c r="S130" s="4">
        <v>0</v>
      </c>
      <c r="T130" s="36">
        <v>434145</v>
      </c>
      <c r="U130" s="4">
        <v>0</v>
      </c>
      <c r="V130" s="40">
        <v>274500</v>
      </c>
      <c r="W130" s="4">
        <v>0</v>
      </c>
      <c r="X130" s="40">
        <v>206822</v>
      </c>
      <c r="Y130" s="40">
        <v>2640664</v>
      </c>
      <c r="Z130" s="40">
        <v>90325</v>
      </c>
      <c r="AA130" s="40">
        <v>156074</v>
      </c>
      <c r="AB130" s="4">
        <v>0</v>
      </c>
      <c r="AC130" s="36">
        <v>1729407</v>
      </c>
      <c r="AD130" s="4">
        <v>0</v>
      </c>
      <c r="AE130" s="40">
        <v>61100</v>
      </c>
      <c r="AF130" s="4">
        <v>0</v>
      </c>
      <c r="AG130" s="40">
        <v>4358</v>
      </c>
      <c r="AH130" s="40">
        <v>2015061</v>
      </c>
      <c r="AI130" s="4">
        <v>0</v>
      </c>
      <c r="AJ130" s="40">
        <v>10000</v>
      </c>
      <c r="AK130" s="40">
        <v>195784</v>
      </c>
      <c r="AL130" s="40">
        <v>96732</v>
      </c>
      <c r="AM130" s="40">
        <v>546995</v>
      </c>
      <c r="AN130" s="40">
        <v>18223</v>
      </c>
      <c r="AO130" s="40">
        <v>301619</v>
      </c>
      <c r="AP130" s="40">
        <v>794957</v>
      </c>
      <c r="AQ130" s="4">
        <v>0</v>
      </c>
      <c r="AR130" s="40">
        <v>123654</v>
      </c>
      <c r="AS130" s="4">
        <v>0</v>
      </c>
      <c r="AT130" s="4">
        <v>0</v>
      </c>
      <c r="AU130" s="40">
        <v>40726</v>
      </c>
      <c r="AV130" s="40">
        <v>59149</v>
      </c>
      <c r="AW130" s="40">
        <v>92182</v>
      </c>
      <c r="AX130" s="4">
        <v>0</v>
      </c>
      <c r="AY130" s="40">
        <v>55410</v>
      </c>
      <c r="AZ130" s="40">
        <v>272173</v>
      </c>
      <c r="BA130" s="4">
        <v>0</v>
      </c>
      <c r="BB130" s="4">
        <v>0</v>
      </c>
      <c r="BC130" s="40">
        <v>510736</v>
      </c>
      <c r="BD130" s="40">
        <v>56941</v>
      </c>
      <c r="BE130" s="40">
        <v>350871</v>
      </c>
      <c r="BF130" s="40">
        <v>199039</v>
      </c>
      <c r="BG130" s="40">
        <v>490255</v>
      </c>
      <c r="BH130" s="40">
        <v>24709</v>
      </c>
      <c r="BI130" s="40">
        <v>287656</v>
      </c>
      <c r="BJ130" s="40">
        <v>246709</v>
      </c>
      <c r="BK130" s="40">
        <v>314238</v>
      </c>
      <c r="BL130" s="4">
        <v>0</v>
      </c>
      <c r="BM130" s="40">
        <v>358258</v>
      </c>
      <c r="BN130" s="40">
        <v>1271445</v>
      </c>
      <c r="BO130" s="40">
        <v>600000</v>
      </c>
      <c r="BP130" s="40">
        <v>746424</v>
      </c>
      <c r="BQ130" s="40">
        <v>226057</v>
      </c>
      <c r="BR130" s="40">
        <v>60000</v>
      </c>
      <c r="BS130" s="40">
        <v>35000</v>
      </c>
      <c r="BT130" s="40">
        <v>484100</v>
      </c>
      <c r="BU130" s="40">
        <v>217815</v>
      </c>
      <c r="BV130" s="40">
        <v>1722354</v>
      </c>
      <c r="BW130" s="40">
        <v>2881181</v>
      </c>
      <c r="BX130" s="36">
        <v>0</v>
      </c>
      <c r="BZ130" s="36">
        <f t="shared" si="30"/>
        <v>22694203</v>
      </c>
    </row>
    <row r="131" spans="1:78" x14ac:dyDescent="0.25">
      <c r="A131" s="4" t="s">
        <v>818</v>
      </c>
      <c r="B131" s="4" t="s">
        <v>819</v>
      </c>
      <c r="C131" s="40">
        <v>150000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36">
        <v>0</v>
      </c>
      <c r="L131" s="36">
        <v>0</v>
      </c>
      <c r="M131" s="4">
        <v>0</v>
      </c>
      <c r="N131" s="4">
        <v>0</v>
      </c>
      <c r="O131" s="40">
        <v>54118</v>
      </c>
      <c r="P131" s="4">
        <v>0</v>
      </c>
      <c r="Q131" s="4">
        <v>0</v>
      </c>
      <c r="R131" s="4">
        <v>0</v>
      </c>
      <c r="S131" s="4">
        <v>0</v>
      </c>
      <c r="T131" s="36">
        <v>312779</v>
      </c>
      <c r="U131" s="4">
        <v>0</v>
      </c>
      <c r="V131" s="40">
        <v>331237</v>
      </c>
      <c r="W131" s="4">
        <v>0</v>
      </c>
      <c r="X131" s="40">
        <v>81126</v>
      </c>
      <c r="Y131" s="4">
        <v>0</v>
      </c>
      <c r="Z131" s="4">
        <v>0</v>
      </c>
      <c r="AA131" s="40">
        <v>269087</v>
      </c>
      <c r="AB131" s="4">
        <v>0</v>
      </c>
      <c r="AC131" s="36">
        <v>757325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0">
        <v>202570</v>
      </c>
      <c r="AL131" s="40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0">
        <v>100000</v>
      </c>
      <c r="AS131" s="4">
        <v>0</v>
      </c>
      <c r="AT131" s="4">
        <v>0</v>
      </c>
      <c r="AU131" s="4">
        <v>0</v>
      </c>
      <c r="AV131" s="40">
        <v>152557</v>
      </c>
      <c r="AW131" s="4">
        <v>0</v>
      </c>
      <c r="AX131" s="4">
        <v>0</v>
      </c>
      <c r="AY131" s="4">
        <v>0</v>
      </c>
      <c r="AZ131" s="40">
        <v>337232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0">
        <v>68109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0">
        <v>1051320</v>
      </c>
      <c r="BO131" s="4">
        <v>0</v>
      </c>
      <c r="BP131" s="40">
        <v>852773</v>
      </c>
      <c r="BQ131" s="4">
        <v>0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36">
        <v>0</v>
      </c>
      <c r="BZ131" s="36">
        <f t="shared" si="30"/>
        <v>4720233</v>
      </c>
    </row>
    <row r="132" spans="1:78" x14ac:dyDescent="0.25">
      <c r="A132" s="4" t="s">
        <v>820</v>
      </c>
      <c r="B132" s="4" t="s">
        <v>821</v>
      </c>
      <c r="C132" s="4">
        <v>0</v>
      </c>
      <c r="D132" s="4">
        <v>0</v>
      </c>
      <c r="E132" s="40">
        <v>368897</v>
      </c>
      <c r="F132" s="4">
        <v>0</v>
      </c>
      <c r="G132" s="40">
        <v>100399</v>
      </c>
      <c r="H132" s="40">
        <v>1000000</v>
      </c>
      <c r="I132" s="40">
        <v>3672636</v>
      </c>
      <c r="J132" s="40">
        <v>4500000</v>
      </c>
      <c r="K132" s="36">
        <v>0</v>
      </c>
      <c r="L132" s="36">
        <v>0</v>
      </c>
      <c r="M132" s="40">
        <v>2725346</v>
      </c>
      <c r="N132" s="40">
        <v>13565434</v>
      </c>
      <c r="O132" s="40">
        <v>2193698</v>
      </c>
      <c r="P132" s="40">
        <v>33965792</v>
      </c>
      <c r="Q132" s="40">
        <v>2758007</v>
      </c>
      <c r="R132" s="4">
        <v>0</v>
      </c>
      <c r="S132" s="40">
        <v>679010</v>
      </c>
      <c r="T132" s="36">
        <v>0</v>
      </c>
      <c r="U132" s="40">
        <v>6923950</v>
      </c>
      <c r="V132" s="40">
        <v>673978</v>
      </c>
      <c r="W132" s="4">
        <v>0</v>
      </c>
      <c r="X132" s="4">
        <v>0</v>
      </c>
      <c r="Y132" s="40">
        <v>12715916</v>
      </c>
      <c r="Z132" s="4">
        <v>0</v>
      </c>
      <c r="AA132" s="4">
        <v>0</v>
      </c>
      <c r="AB132" s="4">
        <v>0</v>
      </c>
      <c r="AC132" s="36">
        <v>2243994</v>
      </c>
      <c r="AD132" s="4">
        <v>0</v>
      </c>
      <c r="AE132" s="4">
        <v>0</v>
      </c>
      <c r="AF132" s="40">
        <v>335373</v>
      </c>
      <c r="AG132" s="4">
        <v>0</v>
      </c>
      <c r="AH132" s="40">
        <v>76926027</v>
      </c>
      <c r="AI132" s="40">
        <v>9328941</v>
      </c>
      <c r="AJ132" s="4">
        <v>0</v>
      </c>
      <c r="AK132" s="4">
        <v>0</v>
      </c>
      <c r="AL132" s="40">
        <v>0</v>
      </c>
      <c r="AM132" s="4">
        <v>0</v>
      </c>
      <c r="AN132" s="4">
        <v>0</v>
      </c>
      <c r="AO132" s="40">
        <v>9514452</v>
      </c>
      <c r="AP132" s="40">
        <v>860072</v>
      </c>
      <c r="AQ132" s="4">
        <v>0</v>
      </c>
      <c r="AR132" s="40">
        <v>987705</v>
      </c>
      <c r="AS132" s="4">
        <v>0</v>
      </c>
      <c r="AT132" s="40">
        <v>6071147</v>
      </c>
      <c r="AU132" s="40">
        <v>2158000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0">
        <v>5485738</v>
      </c>
      <c r="BC132" s="4">
        <v>0</v>
      </c>
      <c r="BD132" s="4">
        <v>0</v>
      </c>
      <c r="BE132" s="40">
        <v>22077564</v>
      </c>
      <c r="BF132" s="40">
        <v>539233</v>
      </c>
      <c r="BG132" s="40">
        <v>1220959</v>
      </c>
      <c r="BH132" s="4">
        <v>0</v>
      </c>
      <c r="BI132" s="40">
        <v>1903209</v>
      </c>
      <c r="BJ132" s="4">
        <v>0</v>
      </c>
      <c r="BK132" s="40">
        <v>1148006</v>
      </c>
      <c r="BL132" s="4">
        <v>0</v>
      </c>
      <c r="BM132" s="4">
        <v>0</v>
      </c>
      <c r="BN132" s="40">
        <v>24600000</v>
      </c>
      <c r="BO132" s="40">
        <v>6539069</v>
      </c>
      <c r="BP132" s="4">
        <v>0</v>
      </c>
      <c r="BQ132" s="4">
        <v>0</v>
      </c>
      <c r="BR132" s="40">
        <v>1784733</v>
      </c>
      <c r="BS132" s="4">
        <v>0</v>
      </c>
      <c r="BT132" s="4">
        <v>0</v>
      </c>
      <c r="BU132" s="4">
        <v>0</v>
      </c>
      <c r="BV132" s="40">
        <v>10433012</v>
      </c>
      <c r="BW132" s="40">
        <v>3601871</v>
      </c>
      <c r="BX132" s="36">
        <v>0</v>
      </c>
      <c r="BZ132" s="36">
        <f t="shared" si="30"/>
        <v>273602168</v>
      </c>
    </row>
    <row r="133" spans="1:78" x14ac:dyDescent="0.25">
      <c r="A133" s="4" t="s">
        <v>822</v>
      </c>
      <c r="B133" s="4" t="s">
        <v>823</v>
      </c>
      <c r="C133" s="40">
        <v>2058825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0">
        <v>750000</v>
      </c>
      <c r="J133" s="40">
        <v>4198764</v>
      </c>
      <c r="K133" s="36">
        <v>2619656</v>
      </c>
      <c r="L133" s="36">
        <v>0</v>
      </c>
      <c r="M133" s="40">
        <v>6531780</v>
      </c>
      <c r="N133" s="40">
        <v>36665420</v>
      </c>
      <c r="O133" s="40">
        <v>15000</v>
      </c>
      <c r="P133" s="40">
        <v>59253013</v>
      </c>
      <c r="Q133" s="40">
        <v>6012753</v>
      </c>
      <c r="R133" s="40">
        <v>5251799</v>
      </c>
      <c r="S133" s="40">
        <v>2420000</v>
      </c>
      <c r="T133" s="36">
        <v>2077326</v>
      </c>
      <c r="U133" s="40">
        <v>9281837</v>
      </c>
      <c r="V133" s="40">
        <v>15683688</v>
      </c>
      <c r="W133" s="40">
        <v>35909</v>
      </c>
      <c r="X133" s="40">
        <v>111427</v>
      </c>
      <c r="Y133" s="40">
        <v>4000306</v>
      </c>
      <c r="Z133" s="40">
        <v>15414588</v>
      </c>
      <c r="AA133" s="4">
        <v>0</v>
      </c>
      <c r="AB133" s="40">
        <v>2000634</v>
      </c>
      <c r="AC133" s="36">
        <v>6001000</v>
      </c>
      <c r="AD133" s="4">
        <v>0</v>
      </c>
      <c r="AE133" s="4">
        <v>0</v>
      </c>
      <c r="AF133" s="4">
        <v>0</v>
      </c>
      <c r="AG133" s="4">
        <v>0</v>
      </c>
      <c r="AH133" s="40">
        <v>62790027</v>
      </c>
      <c r="AI133" s="40">
        <v>2996059</v>
      </c>
      <c r="AJ133" s="4">
        <v>0</v>
      </c>
      <c r="AK133" s="4">
        <v>0</v>
      </c>
      <c r="AL133" s="40">
        <v>400807</v>
      </c>
      <c r="AM133" s="40">
        <v>43070626</v>
      </c>
      <c r="AN133" s="40">
        <v>1294913</v>
      </c>
      <c r="AO133" s="40">
        <v>5051203</v>
      </c>
      <c r="AP133" s="40">
        <v>10990257</v>
      </c>
      <c r="AQ133" s="40">
        <v>5025322</v>
      </c>
      <c r="AR133" s="40">
        <v>190000</v>
      </c>
      <c r="AS133" s="4">
        <v>0</v>
      </c>
      <c r="AT133" s="40">
        <v>11230267</v>
      </c>
      <c r="AU133" s="40">
        <v>8655209</v>
      </c>
      <c r="AV133" s="40">
        <v>3884908</v>
      </c>
      <c r="AW133" s="4">
        <v>0</v>
      </c>
      <c r="AX133" s="40">
        <v>9362000</v>
      </c>
      <c r="AY133" s="40">
        <v>1352734</v>
      </c>
      <c r="AZ133" s="40">
        <v>752071</v>
      </c>
      <c r="BA133" s="40">
        <v>1252387</v>
      </c>
      <c r="BB133" s="40">
        <v>2931499</v>
      </c>
      <c r="BC133" s="4">
        <v>0</v>
      </c>
      <c r="BD133" s="40">
        <v>4002297</v>
      </c>
      <c r="BE133" s="4">
        <v>0</v>
      </c>
      <c r="BF133" s="40">
        <v>20500350</v>
      </c>
      <c r="BG133" s="40">
        <v>3500000</v>
      </c>
      <c r="BH133" s="4">
        <v>0</v>
      </c>
      <c r="BI133" s="40">
        <v>3494000</v>
      </c>
      <c r="BJ133" s="40">
        <v>11606525</v>
      </c>
      <c r="BK133" s="40">
        <v>1500751</v>
      </c>
      <c r="BL133" s="40">
        <v>1300000</v>
      </c>
      <c r="BM133" s="40">
        <v>19491300</v>
      </c>
      <c r="BN133" s="40">
        <v>45542</v>
      </c>
      <c r="BO133" s="40">
        <v>7835711</v>
      </c>
      <c r="BP133" s="40">
        <v>11226355</v>
      </c>
      <c r="BQ133" s="40">
        <v>1033024</v>
      </c>
      <c r="BR133" s="40">
        <v>2151142</v>
      </c>
      <c r="BS133" s="40">
        <v>3187578</v>
      </c>
      <c r="BT133" s="40">
        <v>5000000</v>
      </c>
      <c r="BU133" s="40">
        <v>19489876</v>
      </c>
      <c r="BV133" s="40">
        <v>2060000</v>
      </c>
      <c r="BW133" s="40">
        <v>2010088</v>
      </c>
      <c r="BX133" s="36">
        <v>0</v>
      </c>
      <c r="BZ133" s="36">
        <f t="shared" si="30"/>
        <v>471048553</v>
      </c>
    </row>
    <row r="134" spans="1:78" x14ac:dyDescent="0.25">
      <c r="A134" s="4" t="s">
        <v>824</v>
      </c>
      <c r="B134" s="4" t="s">
        <v>825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0">
        <v>13046</v>
      </c>
      <c r="I134" s="4">
        <v>0</v>
      </c>
      <c r="J134" s="40">
        <v>53894</v>
      </c>
      <c r="K134" s="36">
        <v>0</v>
      </c>
      <c r="L134" s="36">
        <v>48724</v>
      </c>
      <c r="M134" s="40">
        <v>110000</v>
      </c>
      <c r="N134" s="40">
        <v>60267</v>
      </c>
      <c r="O134" s="4">
        <v>0</v>
      </c>
      <c r="P134" s="40">
        <v>825000</v>
      </c>
      <c r="Q134" s="40">
        <v>500000</v>
      </c>
      <c r="R134" s="4">
        <v>0</v>
      </c>
      <c r="S134" s="4">
        <v>0</v>
      </c>
      <c r="T134" s="36">
        <v>74211</v>
      </c>
      <c r="U134" s="4">
        <v>0</v>
      </c>
      <c r="V134" s="4">
        <v>0</v>
      </c>
      <c r="W134" s="4">
        <v>0</v>
      </c>
      <c r="X134" s="4">
        <v>0</v>
      </c>
      <c r="Y134" s="40">
        <v>40192</v>
      </c>
      <c r="Z134" s="4">
        <v>0</v>
      </c>
      <c r="AA134" s="40">
        <v>207078</v>
      </c>
      <c r="AB134" s="40">
        <v>307946</v>
      </c>
      <c r="AC134" s="36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0">
        <v>148853</v>
      </c>
      <c r="AJ134" s="4">
        <v>0</v>
      </c>
      <c r="AK134" s="4">
        <v>0</v>
      </c>
      <c r="AL134" s="40">
        <v>580700</v>
      </c>
      <c r="AM134" s="40">
        <v>579780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0">
        <v>1540319</v>
      </c>
      <c r="AU134" s="40">
        <v>17864</v>
      </c>
      <c r="AV134" s="4">
        <v>0</v>
      </c>
      <c r="AW134" s="4">
        <v>0</v>
      </c>
      <c r="AX134" s="40">
        <v>207093</v>
      </c>
      <c r="AY134" s="4">
        <v>0</v>
      </c>
      <c r="AZ134" s="4">
        <v>0</v>
      </c>
      <c r="BA134" s="40">
        <v>164798</v>
      </c>
      <c r="BB134" s="4">
        <v>0</v>
      </c>
      <c r="BC134" s="40">
        <v>41687</v>
      </c>
      <c r="BD134" s="4">
        <v>0</v>
      </c>
      <c r="BE134" s="4">
        <v>0</v>
      </c>
      <c r="BF134" s="40">
        <v>53346</v>
      </c>
      <c r="BG134" s="40">
        <v>373941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0">
        <v>1932728</v>
      </c>
      <c r="BO134" s="4">
        <v>0</v>
      </c>
      <c r="BP134" s="40">
        <v>1603493</v>
      </c>
      <c r="BQ134" s="4">
        <v>896</v>
      </c>
      <c r="BR134" s="4">
        <v>0</v>
      </c>
      <c r="BS134" s="4">
        <v>0</v>
      </c>
      <c r="BT134" s="4">
        <v>0</v>
      </c>
      <c r="BU134" s="40">
        <v>19615</v>
      </c>
      <c r="BV134" s="40">
        <v>445607</v>
      </c>
      <c r="BW134" s="4">
        <v>0</v>
      </c>
      <c r="BX134" s="36">
        <v>0</v>
      </c>
      <c r="BZ134" s="36">
        <f t="shared" si="30"/>
        <v>9951078</v>
      </c>
    </row>
    <row r="135" spans="1:78" x14ac:dyDescent="0.25">
      <c r="A135" s="4" t="s">
        <v>826</v>
      </c>
      <c r="B135" s="4" t="s">
        <v>827</v>
      </c>
      <c r="C135" s="40">
        <v>42807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36">
        <v>0</v>
      </c>
      <c r="L135" s="36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36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36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0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0">
        <v>230761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0">
        <v>103219</v>
      </c>
      <c r="BX135" s="36">
        <v>0</v>
      </c>
      <c r="BZ135" s="36">
        <f t="shared" si="30"/>
        <v>376787</v>
      </c>
    </row>
    <row r="136" spans="1:78" x14ac:dyDescent="0.25">
      <c r="A136" s="4" t="s">
        <v>828</v>
      </c>
      <c r="B136" s="4" t="s">
        <v>829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36">
        <v>0</v>
      </c>
      <c r="L136" s="36">
        <v>0</v>
      </c>
      <c r="M136" s="4">
        <v>0</v>
      </c>
      <c r="N136" s="40">
        <v>1883005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36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36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0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0">
        <v>540137</v>
      </c>
      <c r="BG136" s="40">
        <v>1500000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36">
        <v>0</v>
      </c>
      <c r="BZ136" s="36">
        <f t="shared" si="30"/>
        <v>3923142</v>
      </c>
    </row>
    <row r="137" spans="1:78" x14ac:dyDescent="0.25">
      <c r="A137" s="4" t="s">
        <v>830</v>
      </c>
      <c r="B137" s="4" t="s">
        <v>831</v>
      </c>
      <c r="K137" s="36">
        <v>0</v>
      </c>
      <c r="L137" s="36">
        <v>0</v>
      </c>
      <c r="T137" s="36">
        <v>0</v>
      </c>
      <c r="AC137" s="36">
        <v>0</v>
      </c>
      <c r="AL137" s="40">
        <v>0</v>
      </c>
      <c r="BX137" s="36">
        <v>0</v>
      </c>
      <c r="BZ137" s="36">
        <f t="shared" si="30"/>
        <v>0</v>
      </c>
    </row>
    <row r="138" spans="1:78" x14ac:dyDescent="0.25">
      <c r="A138" s="4" t="s">
        <v>832</v>
      </c>
      <c r="B138" s="4" t="s">
        <v>833</v>
      </c>
      <c r="C138" s="40">
        <v>104882</v>
      </c>
      <c r="D138" s="40">
        <v>645912</v>
      </c>
      <c r="E138" s="40">
        <v>180492</v>
      </c>
      <c r="F138" s="40">
        <v>101838</v>
      </c>
      <c r="G138" s="40">
        <v>40553</v>
      </c>
      <c r="H138" s="40">
        <v>153391</v>
      </c>
      <c r="I138" s="4">
        <v>0</v>
      </c>
      <c r="J138" s="40">
        <v>431338</v>
      </c>
      <c r="K138" s="36">
        <v>87478</v>
      </c>
      <c r="L138" s="36">
        <v>212826</v>
      </c>
      <c r="M138" s="40">
        <v>1031558</v>
      </c>
      <c r="N138" s="40">
        <v>977496</v>
      </c>
      <c r="O138" s="40">
        <v>2602</v>
      </c>
      <c r="P138" s="40">
        <v>2523198</v>
      </c>
      <c r="Q138" s="40">
        <v>187101</v>
      </c>
      <c r="R138" s="40">
        <v>303698</v>
      </c>
      <c r="S138" s="40">
        <v>199281</v>
      </c>
      <c r="T138" s="36">
        <v>229103</v>
      </c>
      <c r="U138" s="40">
        <v>1161581</v>
      </c>
      <c r="V138" s="40">
        <v>1292939</v>
      </c>
      <c r="W138" s="4">
        <v>0</v>
      </c>
      <c r="X138" s="40">
        <v>486949</v>
      </c>
      <c r="Y138" s="40">
        <v>900360</v>
      </c>
      <c r="Z138" s="40">
        <v>44075</v>
      </c>
      <c r="AA138" s="40">
        <v>39118</v>
      </c>
      <c r="AB138" s="40">
        <v>75000</v>
      </c>
      <c r="AC138" s="36">
        <v>1323529</v>
      </c>
      <c r="AD138" s="4">
        <v>0</v>
      </c>
      <c r="AE138" s="40">
        <v>250215</v>
      </c>
      <c r="AF138" s="40">
        <v>122921</v>
      </c>
      <c r="AG138" s="40">
        <v>986554</v>
      </c>
      <c r="AH138" s="40">
        <v>10007913</v>
      </c>
      <c r="AI138" s="40">
        <v>328476</v>
      </c>
      <c r="AJ138" s="4">
        <v>0</v>
      </c>
      <c r="AK138" s="4">
        <v>0</v>
      </c>
      <c r="AL138" s="40">
        <v>119922</v>
      </c>
      <c r="AM138" s="40">
        <v>1490204</v>
      </c>
      <c r="AN138" s="40">
        <v>101656</v>
      </c>
      <c r="AO138" s="40">
        <v>1010385</v>
      </c>
      <c r="AP138" s="40">
        <v>593594</v>
      </c>
      <c r="AQ138" s="40">
        <v>524990</v>
      </c>
      <c r="AR138" s="40">
        <v>194499</v>
      </c>
      <c r="AS138" s="40">
        <v>192450</v>
      </c>
      <c r="AT138" s="40">
        <v>797953</v>
      </c>
      <c r="AU138" s="4">
        <v>0</v>
      </c>
      <c r="AV138" s="4">
        <v>0</v>
      </c>
      <c r="AW138" s="40">
        <v>52108</v>
      </c>
      <c r="AX138" s="40">
        <v>436477</v>
      </c>
      <c r="AY138" s="40">
        <v>79968</v>
      </c>
      <c r="AZ138" s="40">
        <v>128060</v>
      </c>
      <c r="BA138" s="40">
        <v>250630</v>
      </c>
      <c r="BB138" s="40">
        <v>416924</v>
      </c>
      <c r="BC138" s="40">
        <v>236579</v>
      </c>
      <c r="BD138" s="40">
        <v>1031269</v>
      </c>
      <c r="BE138" s="40">
        <v>203810</v>
      </c>
      <c r="BF138" s="40">
        <v>1117037</v>
      </c>
      <c r="BG138" s="40">
        <v>1625181</v>
      </c>
      <c r="BH138" s="40">
        <v>209345</v>
      </c>
      <c r="BI138" s="4">
        <v>0</v>
      </c>
      <c r="BJ138" s="4">
        <v>0</v>
      </c>
      <c r="BK138" s="4">
        <v>0</v>
      </c>
      <c r="BL138" s="4">
        <v>0</v>
      </c>
      <c r="BM138" s="40">
        <v>503348</v>
      </c>
      <c r="BN138" s="40">
        <v>13837</v>
      </c>
      <c r="BO138" s="40">
        <v>208084</v>
      </c>
      <c r="BP138" s="40">
        <v>1689373</v>
      </c>
      <c r="BQ138" s="40">
        <v>481509</v>
      </c>
      <c r="BR138" s="40">
        <v>251836</v>
      </c>
      <c r="BS138" s="40">
        <v>336900</v>
      </c>
      <c r="BT138" s="4">
        <v>0</v>
      </c>
      <c r="BU138" s="40">
        <v>362078</v>
      </c>
      <c r="BV138" s="4">
        <v>0</v>
      </c>
      <c r="BW138" s="4">
        <v>0</v>
      </c>
      <c r="BX138" s="36">
        <v>0</v>
      </c>
      <c r="BZ138" s="36">
        <f t="shared" si="30"/>
        <v>39092383</v>
      </c>
    </row>
    <row r="139" spans="1:78" x14ac:dyDescent="0.25">
      <c r="A139" s="4" t="s">
        <v>834</v>
      </c>
      <c r="B139" s="4" t="s">
        <v>835</v>
      </c>
      <c r="C139" s="40">
        <v>108092</v>
      </c>
      <c r="D139" s="40">
        <v>126540</v>
      </c>
      <c r="E139" s="4">
        <v>0</v>
      </c>
      <c r="F139" s="40">
        <v>297815</v>
      </c>
      <c r="G139" s="40">
        <v>221256</v>
      </c>
      <c r="H139" s="40">
        <v>105000</v>
      </c>
      <c r="I139" s="4">
        <v>0</v>
      </c>
      <c r="J139" s="40">
        <v>350442</v>
      </c>
      <c r="K139" s="36">
        <v>113731</v>
      </c>
      <c r="L139" s="36">
        <v>0</v>
      </c>
      <c r="M139" s="40">
        <v>86381</v>
      </c>
      <c r="N139" s="4">
        <v>0</v>
      </c>
      <c r="O139" s="40">
        <v>43508</v>
      </c>
      <c r="P139" s="40">
        <v>1283463</v>
      </c>
      <c r="Q139" s="40">
        <v>420185</v>
      </c>
      <c r="R139" s="4">
        <v>0</v>
      </c>
      <c r="S139" s="40">
        <v>176614</v>
      </c>
      <c r="T139" s="36">
        <v>167970</v>
      </c>
      <c r="U139" s="4">
        <v>0</v>
      </c>
      <c r="V139" s="40">
        <v>195000</v>
      </c>
      <c r="W139" s="40">
        <v>17596</v>
      </c>
      <c r="X139" s="40">
        <v>189602</v>
      </c>
      <c r="Y139" s="40">
        <v>40192</v>
      </c>
      <c r="Z139" s="4">
        <v>0</v>
      </c>
      <c r="AA139" s="4">
        <v>0</v>
      </c>
      <c r="AB139" s="4">
        <v>0</v>
      </c>
      <c r="AC139" s="36">
        <v>0</v>
      </c>
      <c r="AD139" s="40">
        <v>34541</v>
      </c>
      <c r="AE139" s="40">
        <v>146573</v>
      </c>
      <c r="AF139" s="4">
        <v>0</v>
      </c>
      <c r="AG139" s="4">
        <v>0</v>
      </c>
      <c r="AH139" s="40">
        <v>2126000</v>
      </c>
      <c r="AI139" s="40">
        <v>148525</v>
      </c>
      <c r="AJ139" s="4">
        <v>0</v>
      </c>
      <c r="AK139" s="4">
        <v>0</v>
      </c>
      <c r="AL139" s="40">
        <v>0</v>
      </c>
      <c r="AM139" s="40">
        <v>1107776</v>
      </c>
      <c r="AN139" s="4">
        <v>0</v>
      </c>
      <c r="AO139" s="40">
        <v>470880</v>
      </c>
      <c r="AP139" s="40">
        <v>431599</v>
      </c>
      <c r="AQ139" s="40">
        <v>62005</v>
      </c>
      <c r="AR139" s="40">
        <v>140506</v>
      </c>
      <c r="AS139" s="40">
        <v>74620</v>
      </c>
      <c r="AT139" s="40">
        <v>512148</v>
      </c>
      <c r="AU139" s="4">
        <v>0</v>
      </c>
      <c r="AV139" s="40">
        <v>105535</v>
      </c>
      <c r="AW139" s="40">
        <v>93524</v>
      </c>
      <c r="AX139" s="4">
        <v>0</v>
      </c>
      <c r="AY139" s="4">
        <v>0</v>
      </c>
      <c r="AZ139" s="4">
        <v>0</v>
      </c>
      <c r="BA139" s="40">
        <v>241839</v>
      </c>
      <c r="BB139" s="40">
        <v>141873</v>
      </c>
      <c r="BC139" s="4">
        <v>0</v>
      </c>
      <c r="BD139" s="40">
        <v>300000</v>
      </c>
      <c r="BE139" s="40">
        <v>652571</v>
      </c>
      <c r="BF139" s="40">
        <v>329385</v>
      </c>
      <c r="BG139" s="40">
        <v>401460</v>
      </c>
      <c r="BH139" s="40">
        <v>102683</v>
      </c>
      <c r="BI139" s="4">
        <v>0</v>
      </c>
      <c r="BJ139" s="4">
        <v>0</v>
      </c>
      <c r="BK139" s="40">
        <v>150000</v>
      </c>
      <c r="BL139" s="40">
        <v>94324</v>
      </c>
      <c r="BM139" s="40">
        <v>482641</v>
      </c>
      <c r="BN139" s="4">
        <v>0</v>
      </c>
      <c r="BO139" s="4">
        <v>0</v>
      </c>
      <c r="BP139" s="40">
        <v>155615</v>
      </c>
      <c r="BQ139" s="4">
        <v>0</v>
      </c>
      <c r="BR139" s="40">
        <v>201642</v>
      </c>
      <c r="BS139" s="40">
        <v>135861</v>
      </c>
      <c r="BT139" s="4">
        <v>0</v>
      </c>
      <c r="BU139" s="4">
        <v>0</v>
      </c>
      <c r="BV139" s="40">
        <v>228088</v>
      </c>
      <c r="BW139" s="4">
        <v>0</v>
      </c>
      <c r="BX139" s="36">
        <v>0</v>
      </c>
      <c r="BZ139" s="36">
        <f t="shared" si="30"/>
        <v>13015601</v>
      </c>
    </row>
    <row r="140" spans="1:78" x14ac:dyDescent="0.25">
      <c r="A140" s="4" t="s">
        <v>836</v>
      </c>
      <c r="B140" s="4" t="s">
        <v>837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36">
        <v>0</v>
      </c>
      <c r="L140" s="36">
        <v>0</v>
      </c>
      <c r="M140" s="4">
        <v>0</v>
      </c>
      <c r="N140" s="40">
        <v>56000000</v>
      </c>
      <c r="O140" s="4">
        <v>0</v>
      </c>
      <c r="P140" s="40">
        <v>155978901</v>
      </c>
      <c r="Q140" s="4">
        <v>0</v>
      </c>
      <c r="R140" s="4">
        <v>0</v>
      </c>
      <c r="S140" s="4">
        <v>0</v>
      </c>
      <c r="T140" s="36">
        <v>0</v>
      </c>
      <c r="U140" s="4">
        <v>0</v>
      </c>
      <c r="V140" s="4">
        <v>0</v>
      </c>
      <c r="W140" s="4">
        <v>0</v>
      </c>
      <c r="X140" s="4">
        <v>0</v>
      </c>
      <c r="Y140" s="40">
        <v>134014972</v>
      </c>
      <c r="Z140" s="40">
        <v>667217</v>
      </c>
      <c r="AA140" s="4">
        <v>0</v>
      </c>
      <c r="AB140" s="4">
        <v>0</v>
      </c>
      <c r="AC140" s="36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0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0">
        <v>6500000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0">
        <v>17020843</v>
      </c>
      <c r="BW140" s="4">
        <v>0</v>
      </c>
      <c r="BX140" s="36">
        <v>0</v>
      </c>
      <c r="BZ140" s="36">
        <f t="shared" si="30"/>
        <v>370181933</v>
      </c>
    </row>
    <row r="141" spans="1:78" x14ac:dyDescent="0.25">
      <c r="A141" s="4" t="s">
        <v>694</v>
      </c>
      <c r="B141" s="4" t="s">
        <v>838</v>
      </c>
      <c r="C141" s="40">
        <f>SUM(C128:C140)</f>
        <v>3377716</v>
      </c>
      <c r="D141" s="40">
        <f t="shared" ref="D141:BN141" si="31">SUM(D128:D140)</f>
        <v>7706322</v>
      </c>
      <c r="E141" s="40">
        <f t="shared" si="31"/>
        <v>850617</v>
      </c>
      <c r="F141" s="40">
        <f t="shared" si="31"/>
        <v>2871989</v>
      </c>
      <c r="G141" s="40">
        <f t="shared" si="31"/>
        <v>1257052</v>
      </c>
      <c r="H141" s="40">
        <f t="shared" si="31"/>
        <v>2225053</v>
      </c>
      <c r="I141" s="40">
        <f t="shared" si="31"/>
        <v>6042183</v>
      </c>
      <c r="J141" s="40">
        <f t="shared" si="31"/>
        <v>13119366</v>
      </c>
      <c r="K141" s="40">
        <f t="shared" si="31"/>
        <v>3652528</v>
      </c>
      <c r="L141" s="36">
        <v>1270208</v>
      </c>
      <c r="M141" s="40">
        <f t="shared" si="31"/>
        <v>17579359</v>
      </c>
      <c r="N141" s="40">
        <f t="shared" si="31"/>
        <v>119050620</v>
      </c>
      <c r="O141" s="40">
        <f t="shared" si="31"/>
        <v>3110018</v>
      </c>
      <c r="P141" s="40">
        <f t="shared" si="31"/>
        <v>266647838</v>
      </c>
      <c r="Q141" s="40">
        <f t="shared" si="31"/>
        <v>12451699</v>
      </c>
      <c r="R141" s="40">
        <f t="shared" si="31"/>
        <v>7071145</v>
      </c>
      <c r="S141" s="40">
        <f t="shared" si="31"/>
        <v>5456770</v>
      </c>
      <c r="T141" s="40">
        <f t="shared" si="31"/>
        <v>5817810</v>
      </c>
      <c r="U141" s="40">
        <f t="shared" si="31"/>
        <v>18723934</v>
      </c>
      <c r="V141" s="40">
        <f t="shared" si="31"/>
        <v>21206287</v>
      </c>
      <c r="W141" s="40">
        <f t="shared" si="31"/>
        <v>519670</v>
      </c>
      <c r="X141" s="40">
        <f t="shared" si="31"/>
        <v>1883966</v>
      </c>
      <c r="Y141" s="40">
        <f t="shared" si="31"/>
        <v>164464414</v>
      </c>
      <c r="Z141" s="40">
        <f t="shared" si="31"/>
        <v>16955260</v>
      </c>
      <c r="AA141" s="40">
        <f t="shared" si="31"/>
        <v>1761415</v>
      </c>
      <c r="AB141" s="40">
        <f t="shared" si="31"/>
        <v>3473590</v>
      </c>
      <c r="AC141" s="40">
        <f t="shared" si="31"/>
        <v>19323288</v>
      </c>
      <c r="AD141" s="40">
        <f t="shared" si="31"/>
        <v>330460</v>
      </c>
      <c r="AE141" s="40">
        <f t="shared" si="31"/>
        <v>1442029</v>
      </c>
      <c r="AF141" s="40">
        <f t="shared" si="31"/>
        <v>810583</v>
      </c>
      <c r="AG141" s="40">
        <f t="shared" si="31"/>
        <v>3532293</v>
      </c>
      <c r="AH141" s="40">
        <f t="shared" si="31"/>
        <v>174423008</v>
      </c>
      <c r="AI141" s="40">
        <f t="shared" si="31"/>
        <v>16021003</v>
      </c>
      <c r="AJ141" s="40">
        <f t="shared" si="31"/>
        <v>335665</v>
      </c>
      <c r="AK141" s="40">
        <f t="shared" si="31"/>
        <v>855182</v>
      </c>
      <c r="AL141" s="40">
        <f t="shared" si="31"/>
        <v>2162922</v>
      </c>
      <c r="AM141" s="40">
        <f t="shared" si="31"/>
        <v>62586158</v>
      </c>
      <c r="AN141" s="40">
        <f t="shared" si="31"/>
        <v>2097694</v>
      </c>
      <c r="AO141" s="40">
        <f t="shared" si="31"/>
        <v>19341511</v>
      </c>
      <c r="AP141" s="40">
        <f t="shared" si="31"/>
        <v>17406299</v>
      </c>
      <c r="AQ141" s="40">
        <f t="shared" si="31"/>
        <v>7277819</v>
      </c>
      <c r="AR141" s="40">
        <f t="shared" si="31"/>
        <v>2554512</v>
      </c>
      <c r="AS141" s="40">
        <f t="shared" si="31"/>
        <v>1599036</v>
      </c>
      <c r="AT141" s="40">
        <f t="shared" si="31"/>
        <v>31198918</v>
      </c>
      <c r="AU141" s="40">
        <f t="shared" si="31"/>
        <v>13663306</v>
      </c>
      <c r="AV141" s="40">
        <f t="shared" si="31"/>
        <v>4830716</v>
      </c>
      <c r="AW141" s="40">
        <f t="shared" si="31"/>
        <v>1433398</v>
      </c>
      <c r="AX141" s="40">
        <f t="shared" si="31"/>
        <v>17547219</v>
      </c>
      <c r="AY141" s="40">
        <f t="shared" si="31"/>
        <v>1710091</v>
      </c>
      <c r="AZ141" s="40">
        <f t="shared" si="31"/>
        <v>2818641</v>
      </c>
      <c r="BA141" s="40">
        <f t="shared" si="31"/>
        <v>9704549</v>
      </c>
      <c r="BB141" s="40">
        <f t="shared" si="31"/>
        <v>10810502</v>
      </c>
      <c r="BC141" s="40">
        <f t="shared" si="31"/>
        <v>5719321</v>
      </c>
      <c r="BD141" s="40">
        <f t="shared" si="31"/>
        <v>10424863</v>
      </c>
      <c r="BE141" s="40">
        <f t="shared" si="31"/>
        <v>27515362</v>
      </c>
      <c r="BF141" s="40">
        <f t="shared" si="31"/>
        <v>31555119</v>
      </c>
      <c r="BG141" s="40">
        <f t="shared" si="31"/>
        <v>20359135</v>
      </c>
      <c r="BH141" s="40">
        <f t="shared" si="31"/>
        <v>1554385</v>
      </c>
      <c r="BI141" s="40">
        <f t="shared" si="31"/>
        <v>7091466</v>
      </c>
      <c r="BJ141" s="40">
        <f t="shared" si="31"/>
        <v>14581706</v>
      </c>
      <c r="BK141" s="40">
        <f t="shared" si="31"/>
        <v>3867260</v>
      </c>
      <c r="BL141" s="40">
        <f t="shared" si="31"/>
        <v>2077733</v>
      </c>
      <c r="BM141" s="40">
        <f t="shared" si="31"/>
        <v>23567952</v>
      </c>
      <c r="BN141" s="40">
        <f t="shared" si="31"/>
        <v>32845527</v>
      </c>
      <c r="BO141" s="40">
        <f t="shared" ref="BO141:BZ141" si="32">SUM(BO128:BO140)</f>
        <v>17997839</v>
      </c>
      <c r="BP141" s="40">
        <f t="shared" si="32"/>
        <v>20230997</v>
      </c>
      <c r="BQ141" s="40">
        <f t="shared" si="32"/>
        <v>2739162</v>
      </c>
      <c r="BR141" s="40">
        <f t="shared" si="32"/>
        <v>5428075</v>
      </c>
      <c r="BS141" s="40">
        <f t="shared" si="32"/>
        <v>5179533</v>
      </c>
      <c r="BT141" s="40">
        <f t="shared" si="32"/>
        <v>5484100</v>
      </c>
      <c r="BU141" s="40">
        <f t="shared" si="32"/>
        <v>25334731</v>
      </c>
      <c r="BV141" s="40">
        <f t="shared" si="32"/>
        <v>42277761</v>
      </c>
      <c r="BW141" s="40">
        <f t="shared" si="32"/>
        <v>73356407</v>
      </c>
      <c r="BX141" s="40">
        <f t="shared" si="32"/>
        <v>1933</v>
      </c>
      <c r="BY141" s="40"/>
      <c r="BZ141" s="40">
        <f t="shared" si="32"/>
        <v>1513553998</v>
      </c>
    </row>
    <row r="142" spans="1:78" x14ac:dyDescent="0.25">
      <c r="A142" s="4" t="s">
        <v>694</v>
      </c>
      <c r="B142" s="4" t="s">
        <v>839</v>
      </c>
      <c r="C142" s="40">
        <f>SUM(C120:C140)</f>
        <v>3388038</v>
      </c>
      <c r="D142" s="40">
        <f t="shared" ref="D142:BN142" si="33">SUM(D120:D140)</f>
        <v>8705599</v>
      </c>
      <c r="E142" s="40">
        <f t="shared" si="33"/>
        <v>927133</v>
      </c>
      <c r="F142" s="40">
        <f t="shared" si="33"/>
        <v>3505031</v>
      </c>
      <c r="G142" s="40">
        <f t="shared" si="33"/>
        <v>1394108</v>
      </c>
      <c r="H142" s="40">
        <f t="shared" si="33"/>
        <v>2314697</v>
      </c>
      <c r="I142" s="40">
        <f t="shared" si="33"/>
        <v>6078702</v>
      </c>
      <c r="J142" s="40">
        <f t="shared" si="33"/>
        <v>13946310</v>
      </c>
      <c r="K142" s="40">
        <f t="shared" si="33"/>
        <v>3795921</v>
      </c>
      <c r="L142" s="36">
        <v>1345735</v>
      </c>
      <c r="M142" s="40">
        <f t="shared" si="33"/>
        <v>25880432</v>
      </c>
      <c r="N142" s="40">
        <f t="shared" si="33"/>
        <v>119349692</v>
      </c>
      <c r="O142" s="40">
        <f t="shared" si="33"/>
        <v>3197268</v>
      </c>
      <c r="P142" s="40">
        <f t="shared" si="33"/>
        <v>341978325</v>
      </c>
      <c r="Q142" s="40">
        <f t="shared" si="33"/>
        <v>12518184</v>
      </c>
      <c r="R142" s="40">
        <f t="shared" si="33"/>
        <v>10346337</v>
      </c>
      <c r="S142" s="40">
        <f t="shared" si="33"/>
        <v>5521336</v>
      </c>
      <c r="T142" s="40">
        <f t="shared" si="33"/>
        <v>6148602</v>
      </c>
      <c r="U142" s="40">
        <f t="shared" si="33"/>
        <v>18748945</v>
      </c>
      <c r="V142" s="40">
        <f t="shared" si="33"/>
        <v>24789165</v>
      </c>
      <c r="W142" s="40">
        <f t="shared" si="33"/>
        <v>933226</v>
      </c>
      <c r="X142" s="40">
        <f t="shared" si="33"/>
        <v>2588092</v>
      </c>
      <c r="Y142" s="40">
        <f t="shared" si="33"/>
        <v>164496690</v>
      </c>
      <c r="Z142" s="40">
        <f t="shared" si="33"/>
        <v>17165860</v>
      </c>
      <c r="AA142" s="40">
        <f t="shared" si="33"/>
        <v>1797603</v>
      </c>
      <c r="AB142" s="40">
        <f t="shared" si="33"/>
        <v>4210661</v>
      </c>
      <c r="AC142" s="40">
        <f t="shared" si="33"/>
        <v>20553746</v>
      </c>
      <c r="AD142" s="40">
        <f t="shared" si="33"/>
        <v>330460</v>
      </c>
      <c r="AE142" s="40">
        <f t="shared" si="33"/>
        <v>2345957</v>
      </c>
      <c r="AF142" s="40">
        <f t="shared" si="33"/>
        <v>850105</v>
      </c>
      <c r="AG142" s="40">
        <f t="shared" si="33"/>
        <v>6314803</v>
      </c>
      <c r="AH142" s="40">
        <f t="shared" si="33"/>
        <v>178889644</v>
      </c>
      <c r="AI142" s="40">
        <f t="shared" si="33"/>
        <v>17581935</v>
      </c>
      <c r="AJ142" s="40">
        <f t="shared" si="33"/>
        <v>342322</v>
      </c>
      <c r="AK142" s="40">
        <f t="shared" si="33"/>
        <v>976913</v>
      </c>
      <c r="AL142" s="40">
        <f t="shared" si="33"/>
        <v>2222249</v>
      </c>
      <c r="AM142" s="40">
        <f t="shared" si="33"/>
        <v>72291118</v>
      </c>
      <c r="AN142" s="40">
        <f t="shared" si="33"/>
        <v>3135161</v>
      </c>
      <c r="AO142" s="40">
        <f t="shared" si="33"/>
        <v>19413594</v>
      </c>
      <c r="AP142" s="40">
        <f t="shared" si="33"/>
        <v>18181819</v>
      </c>
      <c r="AQ142" s="40">
        <f t="shared" si="33"/>
        <v>7277819</v>
      </c>
      <c r="AR142" s="40">
        <f t="shared" si="33"/>
        <v>2683668</v>
      </c>
      <c r="AS142" s="40">
        <f t="shared" si="33"/>
        <v>3765873</v>
      </c>
      <c r="AT142" s="40">
        <f t="shared" si="33"/>
        <v>31340542</v>
      </c>
      <c r="AU142" s="40">
        <f t="shared" si="33"/>
        <v>13685495</v>
      </c>
      <c r="AV142" s="40">
        <f t="shared" si="33"/>
        <v>4872103</v>
      </c>
      <c r="AW142" s="40">
        <f t="shared" si="33"/>
        <v>1483736</v>
      </c>
      <c r="AX142" s="40">
        <f t="shared" si="33"/>
        <v>17622088</v>
      </c>
      <c r="AY142" s="40">
        <f t="shared" si="33"/>
        <v>1717261</v>
      </c>
      <c r="AZ142" s="40">
        <f t="shared" si="33"/>
        <v>3088906</v>
      </c>
      <c r="BA142" s="40">
        <f t="shared" si="33"/>
        <v>9921243</v>
      </c>
      <c r="BB142" s="40">
        <f t="shared" si="33"/>
        <v>11202734</v>
      </c>
      <c r="BC142" s="40">
        <f t="shared" si="33"/>
        <v>5985102</v>
      </c>
      <c r="BD142" s="40">
        <f t="shared" si="33"/>
        <v>14448157</v>
      </c>
      <c r="BE142" s="40">
        <f t="shared" si="33"/>
        <v>27898680</v>
      </c>
      <c r="BF142" s="40">
        <f t="shared" si="33"/>
        <v>34990001</v>
      </c>
      <c r="BG142" s="40">
        <f t="shared" si="33"/>
        <v>22568623</v>
      </c>
      <c r="BH142" s="40">
        <f t="shared" si="33"/>
        <v>1575023</v>
      </c>
      <c r="BI142" s="40">
        <f t="shared" si="33"/>
        <v>7137747</v>
      </c>
      <c r="BJ142" s="40">
        <f t="shared" si="33"/>
        <v>17224369</v>
      </c>
      <c r="BK142" s="40">
        <f t="shared" si="33"/>
        <v>4036770</v>
      </c>
      <c r="BL142" s="40">
        <f t="shared" si="33"/>
        <v>2138485</v>
      </c>
      <c r="BM142" s="40">
        <f t="shared" si="33"/>
        <v>24086348</v>
      </c>
      <c r="BN142" s="40">
        <f t="shared" si="33"/>
        <v>34016788</v>
      </c>
      <c r="BO142" s="40">
        <f t="shared" ref="BO142:BZ142" si="34">SUM(BO120:BO140)</f>
        <v>20158764</v>
      </c>
      <c r="BP142" s="40">
        <f t="shared" si="34"/>
        <v>20323194</v>
      </c>
      <c r="BQ142" s="40">
        <f t="shared" si="34"/>
        <v>2793663</v>
      </c>
      <c r="BR142" s="40">
        <f t="shared" si="34"/>
        <v>5695087</v>
      </c>
      <c r="BS142" s="40">
        <f t="shared" si="34"/>
        <v>5225814</v>
      </c>
      <c r="BT142" s="40">
        <f t="shared" si="34"/>
        <v>5598902</v>
      </c>
      <c r="BU142" s="40">
        <f t="shared" si="34"/>
        <v>26126430</v>
      </c>
      <c r="BV142" s="40">
        <f t="shared" si="34"/>
        <v>42355793</v>
      </c>
      <c r="BW142" s="40">
        <f t="shared" si="34"/>
        <v>74161006</v>
      </c>
      <c r="BX142" s="40">
        <f t="shared" si="34"/>
        <v>1933</v>
      </c>
      <c r="BY142" s="40"/>
      <c r="BZ142" s="40">
        <f t="shared" si="34"/>
        <v>1655709665</v>
      </c>
    </row>
    <row r="143" spans="1:78" x14ac:dyDescent="0.25">
      <c r="A143" s="44" t="s">
        <v>840</v>
      </c>
      <c r="B143" s="44" t="s">
        <v>841</v>
      </c>
      <c r="C143" s="40">
        <v>29818</v>
      </c>
      <c r="D143" s="40">
        <v>42624789</v>
      </c>
      <c r="E143" s="40">
        <v>1372161</v>
      </c>
      <c r="F143" s="40">
        <v>11578841</v>
      </c>
      <c r="G143" s="40">
        <v>3031685</v>
      </c>
      <c r="H143" s="40">
        <v>3530886</v>
      </c>
      <c r="I143" s="40">
        <v>8461008</v>
      </c>
      <c r="J143" s="40">
        <v>13426250</v>
      </c>
      <c r="K143" s="36">
        <v>10196602</v>
      </c>
      <c r="L143" s="36">
        <v>2307679</v>
      </c>
      <c r="M143" s="40">
        <v>67035940</v>
      </c>
      <c r="N143" s="40">
        <v>52910795</v>
      </c>
      <c r="O143" s="40">
        <v>5038529</v>
      </c>
      <c r="P143" s="40">
        <v>154871540</v>
      </c>
      <c r="Q143" s="40">
        <v>16613402</v>
      </c>
      <c r="R143" s="40">
        <v>6116894</v>
      </c>
      <c r="S143" s="40">
        <v>6992795</v>
      </c>
      <c r="T143" s="36">
        <v>2591852</v>
      </c>
      <c r="U143" s="40">
        <v>8181095</v>
      </c>
      <c r="V143" s="40">
        <v>14362077</v>
      </c>
      <c r="W143" s="40">
        <v>50629</v>
      </c>
      <c r="X143" s="4">
        <v>0</v>
      </c>
      <c r="Y143" s="40">
        <v>31833059</v>
      </c>
      <c r="Z143" s="40">
        <v>2039562</v>
      </c>
      <c r="AA143" s="40">
        <v>4601698</v>
      </c>
      <c r="AB143" s="40">
        <v>1435804</v>
      </c>
      <c r="AC143" s="36">
        <v>15532467</v>
      </c>
      <c r="AD143" s="40">
        <v>649895</v>
      </c>
      <c r="AE143" s="40">
        <v>820931</v>
      </c>
      <c r="AF143" s="40">
        <v>704582</v>
      </c>
      <c r="AG143" s="40">
        <v>15767519</v>
      </c>
      <c r="AH143" s="40">
        <v>89652111</v>
      </c>
      <c r="AI143" s="40">
        <v>9384746</v>
      </c>
      <c r="AJ143" s="40">
        <v>510004</v>
      </c>
      <c r="AK143" s="40">
        <v>2020847</v>
      </c>
      <c r="AL143" s="40">
        <v>2343299</v>
      </c>
      <c r="AM143" s="40">
        <v>63010030</v>
      </c>
      <c r="AN143" s="40">
        <v>5390760</v>
      </c>
      <c r="AO143" s="40">
        <v>27311915</v>
      </c>
      <c r="AP143" s="40">
        <v>18251656</v>
      </c>
      <c r="AQ143" s="40">
        <v>3175945</v>
      </c>
      <c r="AR143" s="40">
        <v>3745807</v>
      </c>
      <c r="AS143" s="40">
        <v>3306952</v>
      </c>
      <c r="AT143" s="40">
        <v>52965302</v>
      </c>
      <c r="AU143" s="40">
        <v>16351377</v>
      </c>
      <c r="AV143" s="40">
        <v>66657</v>
      </c>
      <c r="AW143" s="40">
        <v>4114538</v>
      </c>
      <c r="AX143" s="40">
        <v>31006945</v>
      </c>
      <c r="AY143" s="40">
        <v>687581</v>
      </c>
      <c r="AZ143" s="40">
        <v>2186</v>
      </c>
      <c r="BA143" s="40">
        <v>5255406</v>
      </c>
      <c r="BB143" s="40">
        <v>5595274</v>
      </c>
      <c r="BC143" s="40">
        <v>16771344</v>
      </c>
      <c r="BD143" s="40">
        <v>11483619</v>
      </c>
      <c r="BE143" s="40">
        <v>31114291</v>
      </c>
      <c r="BF143" s="40">
        <v>41898617</v>
      </c>
      <c r="BG143" s="40">
        <v>65754053</v>
      </c>
      <c r="BH143" s="40">
        <v>2288971</v>
      </c>
      <c r="BI143" s="40">
        <v>7781305</v>
      </c>
      <c r="BJ143" s="40">
        <v>7575518</v>
      </c>
      <c r="BK143" s="40">
        <v>5135303</v>
      </c>
      <c r="BL143" s="40">
        <v>692282</v>
      </c>
      <c r="BM143" s="40">
        <v>11476533</v>
      </c>
      <c r="BN143" s="40">
        <v>40906476</v>
      </c>
      <c r="BO143" s="40">
        <v>19097863</v>
      </c>
      <c r="BP143" s="40">
        <v>7760788</v>
      </c>
      <c r="BQ143" s="40">
        <v>2790994</v>
      </c>
      <c r="BR143" s="40">
        <v>2389891</v>
      </c>
      <c r="BS143" s="40">
        <v>8850678</v>
      </c>
      <c r="BT143" s="40">
        <v>8812674</v>
      </c>
      <c r="BU143" s="40">
        <v>16158886</v>
      </c>
      <c r="BV143" s="40">
        <v>74541220</v>
      </c>
      <c r="BW143" s="40">
        <v>25677332</v>
      </c>
      <c r="BX143" s="36">
        <v>6485490</v>
      </c>
      <c r="BZ143" s="36">
        <f>SUM(C143:BY143)</f>
        <v>1264304250</v>
      </c>
    </row>
    <row r="144" spans="1:78" x14ac:dyDescent="0.25">
      <c r="A144" s="4" t="s">
        <v>694</v>
      </c>
      <c r="B144" s="4" t="s">
        <v>842</v>
      </c>
      <c r="C144" s="40">
        <f>C145-C143-SUM(C128:C140)-C89</f>
        <v>37704470</v>
      </c>
      <c r="D144" s="40">
        <f t="shared" ref="D144:BN144" si="35">D145-D143-SUM(D128:D140)-D89</f>
        <v>265250072</v>
      </c>
      <c r="E144" s="40">
        <f t="shared" si="35"/>
        <v>18294767</v>
      </c>
      <c r="F144" s="40">
        <f t="shared" si="35"/>
        <v>101948405</v>
      </c>
      <c r="G144" s="40">
        <f t="shared" si="35"/>
        <v>39994981</v>
      </c>
      <c r="H144" s="40">
        <f t="shared" si="35"/>
        <v>30637225</v>
      </c>
      <c r="I144" s="40">
        <f t="shared" si="35"/>
        <v>44426217</v>
      </c>
      <c r="J144" s="40">
        <f t="shared" si="35"/>
        <v>149311841</v>
      </c>
      <c r="K144" s="40">
        <f t="shared" si="35"/>
        <v>29097850</v>
      </c>
      <c r="L144" s="36">
        <v>45016012</v>
      </c>
      <c r="M144" s="40">
        <f t="shared" si="35"/>
        <v>303872919</v>
      </c>
      <c r="N144" s="40">
        <f t="shared" si="35"/>
        <v>384121963</v>
      </c>
      <c r="O144" s="40">
        <f t="shared" si="35"/>
        <v>22883553</v>
      </c>
      <c r="P144" s="40">
        <f t="shared" si="35"/>
        <v>760563823</v>
      </c>
      <c r="Q144" s="40">
        <f t="shared" si="35"/>
        <v>102359353</v>
      </c>
      <c r="R144" s="40">
        <f t="shared" si="35"/>
        <v>66103854</v>
      </c>
      <c r="S144" s="40">
        <f t="shared" si="35"/>
        <v>83534203</v>
      </c>
      <c r="T144" s="40">
        <f t="shared" si="35"/>
        <v>58869175</v>
      </c>
      <c r="U144" s="40">
        <f t="shared" si="35"/>
        <v>65096957</v>
      </c>
      <c r="V144" s="40">
        <f t="shared" si="35"/>
        <v>129139494</v>
      </c>
      <c r="W144" s="40">
        <f t="shared" si="35"/>
        <v>16538146</v>
      </c>
      <c r="X144" s="40">
        <f t="shared" si="35"/>
        <v>43704115</v>
      </c>
      <c r="Y144" s="40">
        <f t="shared" si="35"/>
        <v>267477391</v>
      </c>
      <c r="Z144" s="40">
        <f t="shared" si="35"/>
        <v>34733299</v>
      </c>
      <c r="AA144" s="40">
        <f t="shared" si="35"/>
        <v>42708955</v>
      </c>
      <c r="AB144" s="40">
        <f t="shared" si="35"/>
        <v>50576225</v>
      </c>
      <c r="AC144" s="40">
        <f t="shared" si="35"/>
        <v>198261805</v>
      </c>
      <c r="AD144" s="40">
        <f t="shared" si="35"/>
        <v>14164054</v>
      </c>
      <c r="AE144" s="40">
        <f t="shared" si="35"/>
        <v>42672800</v>
      </c>
      <c r="AF144" s="40">
        <f t="shared" si="35"/>
        <v>14874490</v>
      </c>
      <c r="AG144" s="40">
        <f t="shared" si="35"/>
        <v>116208456</v>
      </c>
      <c r="AH144" s="40">
        <f t="shared" si="35"/>
        <v>823287095</v>
      </c>
      <c r="AI144" s="40">
        <f t="shared" si="35"/>
        <v>105905648</v>
      </c>
      <c r="AJ144" s="40">
        <f t="shared" si="35"/>
        <v>11575118</v>
      </c>
      <c r="AK144" s="40">
        <f t="shared" si="35"/>
        <v>17642662</v>
      </c>
      <c r="AL144" s="40">
        <f t="shared" si="35"/>
        <v>43135126</v>
      </c>
      <c r="AM144" s="40">
        <f t="shared" si="35"/>
        <v>543721557</v>
      </c>
      <c r="AN144" s="40">
        <f t="shared" si="35"/>
        <v>40352589</v>
      </c>
      <c r="AO144" s="40">
        <f t="shared" si="35"/>
        <v>130637254</v>
      </c>
      <c r="AP144" s="40">
        <f t="shared" si="35"/>
        <v>148449652</v>
      </c>
      <c r="AQ144" s="40">
        <f t="shared" si="35"/>
        <v>68361233</v>
      </c>
      <c r="AR144" s="40">
        <f t="shared" si="35"/>
        <v>39419722</v>
      </c>
      <c r="AS144" s="40">
        <f t="shared" si="35"/>
        <v>22419825</v>
      </c>
      <c r="AT144" s="40">
        <f t="shared" si="35"/>
        <v>331064487</v>
      </c>
      <c r="AU144" s="40">
        <f t="shared" si="35"/>
        <v>111318206</v>
      </c>
      <c r="AV144" s="40">
        <f t="shared" si="35"/>
        <v>28918118</v>
      </c>
      <c r="AW144" s="40">
        <f t="shared" si="35"/>
        <v>41565113</v>
      </c>
      <c r="AX144" s="40">
        <f t="shared" si="35"/>
        <v>237232649</v>
      </c>
      <c r="AY144" s="40">
        <f t="shared" si="35"/>
        <v>11775392</v>
      </c>
      <c r="AZ144" s="40">
        <f t="shared" si="35"/>
        <v>51391881</v>
      </c>
      <c r="BA144" s="40">
        <f t="shared" si="35"/>
        <v>45896468</v>
      </c>
      <c r="BB144" s="40">
        <f t="shared" si="35"/>
        <v>78623951</v>
      </c>
      <c r="BC144" s="40">
        <f t="shared" si="35"/>
        <v>132757586</v>
      </c>
      <c r="BD144" s="40">
        <f t="shared" si="35"/>
        <v>167921934</v>
      </c>
      <c r="BE144" s="40">
        <f t="shared" si="35"/>
        <v>160464088</v>
      </c>
      <c r="BF144" s="40">
        <f t="shared" si="35"/>
        <v>376233601</v>
      </c>
      <c r="BG144" s="40">
        <f t="shared" si="35"/>
        <v>348081558</v>
      </c>
      <c r="BH144" s="40">
        <f t="shared" si="35"/>
        <v>27637941</v>
      </c>
      <c r="BI144" s="40">
        <f t="shared" si="35"/>
        <v>59057567</v>
      </c>
      <c r="BJ144" s="40">
        <f t="shared" si="35"/>
        <v>109985624</v>
      </c>
      <c r="BK144" s="40">
        <f t="shared" si="35"/>
        <v>38511952</v>
      </c>
      <c r="BL144" s="40">
        <f t="shared" si="35"/>
        <v>30631686</v>
      </c>
      <c r="BM144" s="40">
        <f t="shared" si="35"/>
        <v>106335151</v>
      </c>
      <c r="BN144" s="40">
        <f t="shared" si="35"/>
        <v>137375144</v>
      </c>
      <c r="BO144" s="40">
        <f t="shared" ref="BO144:BZ144" si="36">BO145-BO143-SUM(BO128:BO140)-BO89</f>
        <v>116533342</v>
      </c>
      <c r="BP144" s="40">
        <f t="shared" si="36"/>
        <v>174202541</v>
      </c>
      <c r="BQ144" s="40">
        <f t="shared" si="36"/>
        <v>41252162</v>
      </c>
      <c r="BR144" s="40">
        <f t="shared" si="36"/>
        <v>47063896</v>
      </c>
      <c r="BS144" s="40">
        <f t="shared" si="36"/>
        <v>61452879</v>
      </c>
      <c r="BT144" s="40">
        <f t="shared" si="36"/>
        <v>106038133</v>
      </c>
      <c r="BU144" s="40">
        <f t="shared" si="36"/>
        <v>209208615</v>
      </c>
      <c r="BV144" s="40">
        <f t="shared" si="36"/>
        <v>185323432</v>
      </c>
      <c r="BW144" s="40">
        <f t="shared" si="36"/>
        <v>173896498</v>
      </c>
      <c r="BX144" s="40">
        <f t="shared" si="36"/>
        <v>193431922</v>
      </c>
      <c r="BY144" s="40"/>
      <c r="BZ144" s="40">
        <f t="shared" si="36"/>
        <v>9516237868</v>
      </c>
    </row>
    <row r="145" spans="1:78" x14ac:dyDescent="0.25">
      <c r="A145" s="4" t="s">
        <v>694</v>
      </c>
      <c r="B145" s="4" t="s">
        <v>843</v>
      </c>
      <c r="C145" s="40">
        <f>C142+C118+C109+C67+C143</f>
        <v>41562285</v>
      </c>
      <c r="D145" s="40">
        <f t="shared" ref="D145:BN145" si="37">D142+D118+D109+D67+D143</f>
        <v>377959265</v>
      </c>
      <c r="E145" s="40">
        <f t="shared" si="37"/>
        <v>25083662</v>
      </c>
      <c r="F145" s="40">
        <f t="shared" si="37"/>
        <v>165180107</v>
      </c>
      <c r="G145" s="40">
        <f t="shared" si="37"/>
        <v>44712376</v>
      </c>
      <c r="H145" s="40">
        <f t="shared" si="37"/>
        <v>38834163</v>
      </c>
      <c r="I145" s="40">
        <f t="shared" si="37"/>
        <v>61158558</v>
      </c>
      <c r="J145" s="40">
        <f t="shared" si="37"/>
        <v>177971501</v>
      </c>
      <c r="K145" s="40">
        <f t="shared" si="37"/>
        <v>45736885</v>
      </c>
      <c r="L145" s="36">
        <v>49712664</v>
      </c>
      <c r="M145" s="40">
        <f t="shared" si="37"/>
        <v>467605545</v>
      </c>
      <c r="N145" s="40">
        <f t="shared" si="37"/>
        <v>583423117</v>
      </c>
      <c r="O145" s="40">
        <f t="shared" si="37"/>
        <v>31170625</v>
      </c>
      <c r="P145" s="40">
        <f t="shared" si="37"/>
        <v>1362314954</v>
      </c>
      <c r="Q145" s="40">
        <f t="shared" si="37"/>
        <v>133949050</v>
      </c>
      <c r="R145" s="40">
        <f t="shared" si="37"/>
        <v>83513057</v>
      </c>
      <c r="S145" s="40">
        <f t="shared" si="37"/>
        <v>97079572</v>
      </c>
      <c r="T145" s="40">
        <f t="shared" si="37"/>
        <v>70336456</v>
      </c>
      <c r="U145" s="40">
        <f t="shared" si="37"/>
        <v>92726349</v>
      </c>
      <c r="V145" s="40">
        <f t="shared" si="37"/>
        <v>174120254</v>
      </c>
      <c r="W145" s="40">
        <f t="shared" si="37"/>
        <v>17201294</v>
      </c>
      <c r="X145" s="40">
        <f t="shared" si="37"/>
        <v>45588081</v>
      </c>
      <c r="Y145" s="40">
        <f t="shared" si="37"/>
        <v>477310760</v>
      </c>
      <c r="Z145" s="40">
        <f t="shared" si="37"/>
        <v>54631283</v>
      </c>
      <c r="AA145" s="40">
        <f t="shared" si="37"/>
        <v>75107217</v>
      </c>
      <c r="AB145" s="40">
        <f t="shared" si="37"/>
        <v>57060234</v>
      </c>
      <c r="AC145" s="40">
        <f t="shared" si="37"/>
        <v>281838433</v>
      </c>
      <c r="AD145" s="40">
        <f t="shared" si="37"/>
        <v>15953381</v>
      </c>
      <c r="AE145" s="40">
        <f t="shared" si="37"/>
        <v>46152718</v>
      </c>
      <c r="AF145" s="40">
        <f t="shared" si="37"/>
        <v>16839293</v>
      </c>
      <c r="AG145" s="40">
        <f t="shared" si="37"/>
        <v>171205959</v>
      </c>
      <c r="AH145" s="40">
        <f t="shared" si="37"/>
        <v>1171987781</v>
      </c>
      <c r="AI145" s="40">
        <f t="shared" si="37"/>
        <v>132566097</v>
      </c>
      <c r="AJ145" s="40">
        <f t="shared" si="37"/>
        <v>13376565</v>
      </c>
      <c r="AK145" s="40">
        <f t="shared" si="37"/>
        <v>20543789</v>
      </c>
      <c r="AL145" s="40">
        <f t="shared" si="37"/>
        <v>47717506</v>
      </c>
      <c r="AM145" s="40">
        <f t="shared" si="37"/>
        <v>702033812</v>
      </c>
      <c r="AN145" s="40">
        <f t="shared" si="37"/>
        <v>53864439</v>
      </c>
      <c r="AO145" s="40">
        <f t="shared" si="37"/>
        <v>199620178</v>
      </c>
      <c r="AP145" s="40">
        <f t="shared" si="37"/>
        <v>214755489</v>
      </c>
      <c r="AQ145" s="40">
        <f t="shared" si="37"/>
        <v>79817349</v>
      </c>
      <c r="AR145" s="40">
        <f t="shared" si="37"/>
        <v>46146175</v>
      </c>
      <c r="AS145" s="40">
        <f t="shared" si="37"/>
        <v>27325813</v>
      </c>
      <c r="AT145" s="40">
        <f t="shared" si="37"/>
        <v>524011338</v>
      </c>
      <c r="AU145" s="40">
        <f t="shared" si="37"/>
        <v>145442838</v>
      </c>
      <c r="AV145" s="40">
        <f t="shared" si="37"/>
        <v>38599838</v>
      </c>
      <c r="AW145" s="40">
        <f t="shared" si="37"/>
        <v>47386766</v>
      </c>
      <c r="AX145" s="40">
        <f t="shared" si="37"/>
        <v>302863173</v>
      </c>
      <c r="AY145" s="40">
        <f t="shared" si="37"/>
        <v>14395850</v>
      </c>
      <c r="AZ145" s="40">
        <f t="shared" si="37"/>
        <v>54565708</v>
      </c>
      <c r="BA145" s="40">
        <f t="shared" si="37"/>
        <v>66613608</v>
      </c>
      <c r="BB145" s="40">
        <f t="shared" si="37"/>
        <v>98549630</v>
      </c>
      <c r="BC145" s="40">
        <f t="shared" si="37"/>
        <v>161438622</v>
      </c>
      <c r="BD145" s="40">
        <f t="shared" si="37"/>
        <v>193975966</v>
      </c>
      <c r="BE145" s="40">
        <f t="shared" si="37"/>
        <v>229572876</v>
      </c>
      <c r="BF145" s="40">
        <f t="shared" si="37"/>
        <v>478318400</v>
      </c>
      <c r="BG145" s="40">
        <f t="shared" si="37"/>
        <v>553684940</v>
      </c>
      <c r="BH145" s="40">
        <f t="shared" si="37"/>
        <v>31638948</v>
      </c>
      <c r="BI145" s="40">
        <f t="shared" si="37"/>
        <v>74008996</v>
      </c>
      <c r="BJ145" s="40">
        <f t="shared" si="37"/>
        <v>143180313</v>
      </c>
      <c r="BK145" s="40">
        <f t="shared" si="37"/>
        <v>58476023</v>
      </c>
      <c r="BL145" s="40">
        <f t="shared" si="37"/>
        <v>33830540</v>
      </c>
      <c r="BM145" s="40">
        <f t="shared" si="37"/>
        <v>151463113</v>
      </c>
      <c r="BN145" s="40">
        <f t="shared" si="37"/>
        <v>216357047</v>
      </c>
      <c r="BO145" s="40">
        <f t="shared" ref="BO145:BZ145" si="38">BO142+BO118+BO109+BO67+BO143</f>
        <v>173762921</v>
      </c>
      <c r="BP145" s="40">
        <f t="shared" si="38"/>
        <v>210884375</v>
      </c>
      <c r="BQ145" s="40">
        <f t="shared" si="38"/>
        <v>47191303</v>
      </c>
      <c r="BR145" s="40">
        <f t="shared" si="38"/>
        <v>56154844</v>
      </c>
      <c r="BS145" s="40">
        <f t="shared" si="38"/>
        <v>77066509</v>
      </c>
      <c r="BT145" s="40">
        <f t="shared" si="38"/>
        <v>121628125</v>
      </c>
      <c r="BU145" s="40">
        <f t="shared" si="38"/>
        <v>260827918</v>
      </c>
      <c r="BV145" s="40">
        <f t="shared" si="38"/>
        <v>370432704</v>
      </c>
      <c r="BW145" s="40">
        <f t="shared" si="38"/>
        <v>305299954</v>
      </c>
      <c r="BX145" s="40">
        <f t="shared" si="38"/>
        <v>215020842</v>
      </c>
      <c r="BY145" s="40"/>
      <c r="BZ145" s="40">
        <f t="shared" si="38"/>
        <v>13549438119</v>
      </c>
    </row>
    <row r="147" spans="1:78" x14ac:dyDescent="0.25">
      <c r="C147" s="40"/>
      <c r="D147" s="40"/>
      <c r="E147" s="40"/>
    </row>
    <row r="149" spans="1:78" x14ac:dyDescent="0.25">
      <c r="C149" s="40"/>
      <c r="D149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FD1A-C98D-44F3-A3C2-76E58A0D13E3}">
  <dimension ref="A1:U161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83" customWidth="1"/>
    <col min="2" max="2" width="2.85546875" style="83" customWidth="1"/>
    <col min="3" max="3" width="5.140625" style="83" customWidth="1"/>
    <col min="4" max="4" width="5" style="84" customWidth="1"/>
    <col min="5" max="6" width="9.140625" style="83"/>
    <col min="7" max="7" width="36.140625" style="83" customWidth="1"/>
    <col min="8" max="8" width="9.140625" style="83"/>
    <col min="9" max="9" width="13.85546875" style="83" customWidth="1"/>
    <col min="10" max="10" width="3.28515625" style="83" customWidth="1"/>
    <col min="11" max="12" width="9.140625" style="83" hidden="1" customWidth="1"/>
    <col min="13" max="16384" width="9.140625" style="83"/>
  </cols>
  <sheetData>
    <row r="1" spans="1:21" x14ac:dyDescent="0.2">
      <c r="A1" s="81" t="s">
        <v>1000</v>
      </c>
      <c r="B1" s="81"/>
      <c r="C1" s="81"/>
      <c r="D1" s="81"/>
      <c r="E1" s="81"/>
      <c r="F1" s="81"/>
      <c r="G1" s="81"/>
      <c r="H1" s="81"/>
      <c r="I1" s="81"/>
      <c r="J1" s="82"/>
      <c r="K1" s="82"/>
      <c r="L1" s="82"/>
      <c r="M1" s="82"/>
    </row>
    <row r="2" spans="1:21" x14ac:dyDescent="0.2">
      <c r="A2" s="81" t="s">
        <v>1001</v>
      </c>
      <c r="B2" s="81"/>
      <c r="C2" s="81"/>
      <c r="D2" s="81"/>
      <c r="E2" s="81"/>
      <c r="F2" s="81"/>
      <c r="G2" s="81"/>
      <c r="H2" s="81"/>
      <c r="I2" s="81"/>
      <c r="J2" s="82"/>
      <c r="K2" s="82"/>
      <c r="L2" s="82"/>
      <c r="M2" s="82"/>
    </row>
    <row r="4" spans="1:21" x14ac:dyDescent="0.2">
      <c r="A4" s="83" t="s">
        <v>1002</v>
      </c>
    </row>
    <row r="6" spans="1:21" x14ac:dyDescent="0.2">
      <c r="A6" s="83" t="s">
        <v>577</v>
      </c>
      <c r="U6" s="84"/>
    </row>
    <row r="7" spans="1:21" x14ac:dyDescent="0.2">
      <c r="C7" s="83" t="s">
        <v>1003</v>
      </c>
    </row>
    <row r="8" spans="1:21" x14ac:dyDescent="0.2">
      <c r="C8" s="83" t="s">
        <v>1004</v>
      </c>
    </row>
    <row r="9" spans="1:21" x14ac:dyDescent="0.2">
      <c r="D9" s="84" t="s">
        <v>1005</v>
      </c>
    </row>
    <row r="10" spans="1:21" x14ac:dyDescent="0.2">
      <c r="D10" s="84" t="s">
        <v>1006</v>
      </c>
    </row>
    <row r="11" spans="1:21" x14ac:dyDescent="0.2">
      <c r="D11" s="84" t="s">
        <v>1007</v>
      </c>
    </row>
    <row r="12" spans="1:21" x14ac:dyDescent="0.2">
      <c r="D12" s="84" t="s">
        <v>1008</v>
      </c>
    </row>
    <row r="13" spans="1:21" x14ac:dyDescent="0.2">
      <c r="D13" s="84" t="s">
        <v>1009</v>
      </c>
    </row>
    <row r="14" spans="1:21" x14ac:dyDescent="0.2">
      <c r="D14" s="84" t="s">
        <v>1010</v>
      </c>
    </row>
    <row r="15" spans="1:21" x14ac:dyDescent="0.2">
      <c r="D15" s="84" t="s">
        <v>1011</v>
      </c>
    </row>
    <row r="16" spans="1:21" x14ac:dyDescent="0.2">
      <c r="D16" s="84" t="s">
        <v>1012</v>
      </c>
    </row>
    <row r="17" spans="3:4" x14ac:dyDescent="0.2">
      <c r="C17" s="83" t="s">
        <v>1013</v>
      </c>
    </row>
    <row r="18" spans="3:4" x14ac:dyDescent="0.2">
      <c r="D18" s="84" t="s">
        <v>1014</v>
      </c>
    </row>
    <row r="19" spans="3:4" x14ac:dyDescent="0.2">
      <c r="D19" s="84" t="s">
        <v>1015</v>
      </c>
    </row>
    <row r="20" spans="3:4" x14ac:dyDescent="0.2">
      <c r="D20" s="84" t="s">
        <v>1016</v>
      </c>
    </row>
    <row r="21" spans="3:4" x14ac:dyDescent="0.2">
      <c r="D21" s="84" t="s">
        <v>1017</v>
      </c>
    </row>
    <row r="22" spans="3:4" x14ac:dyDescent="0.2">
      <c r="D22" s="84" t="s">
        <v>1018</v>
      </c>
    </row>
    <row r="23" spans="3:4" x14ac:dyDescent="0.2">
      <c r="D23" s="84" t="s">
        <v>1019</v>
      </c>
    </row>
    <row r="24" spans="3:4" x14ac:dyDescent="0.2">
      <c r="D24" s="84" t="s">
        <v>1020</v>
      </c>
    </row>
    <row r="25" spans="3:4" x14ac:dyDescent="0.2">
      <c r="D25" s="84" t="s">
        <v>1021</v>
      </c>
    </row>
    <row r="26" spans="3:4" x14ac:dyDescent="0.2">
      <c r="D26" s="84" t="s">
        <v>1022</v>
      </c>
    </row>
    <row r="27" spans="3:4" x14ac:dyDescent="0.2">
      <c r="C27" s="83" t="s">
        <v>1023</v>
      </c>
    </row>
    <row r="28" spans="3:4" x14ac:dyDescent="0.2">
      <c r="D28" s="84" t="s">
        <v>1024</v>
      </c>
    </row>
    <row r="29" spans="3:4" x14ac:dyDescent="0.2">
      <c r="D29" s="84" t="s">
        <v>1025</v>
      </c>
    </row>
    <row r="30" spans="3:4" x14ac:dyDescent="0.2">
      <c r="D30" s="84" t="s">
        <v>1026</v>
      </c>
    </row>
    <row r="31" spans="3:4" x14ac:dyDescent="0.2">
      <c r="D31" s="84" t="s">
        <v>1027</v>
      </c>
    </row>
    <row r="32" spans="3:4" x14ac:dyDescent="0.2">
      <c r="D32" s="84" t="s">
        <v>1028</v>
      </c>
    </row>
    <row r="33" spans="3:4" x14ac:dyDescent="0.2">
      <c r="D33" s="84" t="s">
        <v>1029</v>
      </c>
    </row>
    <row r="34" spans="3:4" x14ac:dyDescent="0.2">
      <c r="D34" s="84" t="s">
        <v>1030</v>
      </c>
    </row>
    <row r="35" spans="3:4" x14ac:dyDescent="0.2">
      <c r="D35" s="84" t="s">
        <v>1031</v>
      </c>
    </row>
    <row r="36" spans="3:4" x14ac:dyDescent="0.2">
      <c r="D36" s="84" t="s">
        <v>1032</v>
      </c>
    </row>
    <row r="37" spans="3:4" x14ac:dyDescent="0.2">
      <c r="C37" s="83" t="s">
        <v>1033</v>
      </c>
    </row>
    <row r="38" spans="3:4" x14ac:dyDescent="0.2">
      <c r="D38" s="84" t="s">
        <v>1034</v>
      </c>
    </row>
    <row r="39" spans="3:4" x14ac:dyDescent="0.2">
      <c r="D39" s="84" t="s">
        <v>1035</v>
      </c>
    </row>
    <row r="40" spans="3:4" x14ac:dyDescent="0.2">
      <c r="D40" s="84" t="s">
        <v>1036</v>
      </c>
    </row>
    <row r="41" spans="3:4" x14ac:dyDescent="0.2">
      <c r="D41" s="84" t="s">
        <v>1037</v>
      </c>
    </row>
    <row r="42" spans="3:4" x14ac:dyDescent="0.2">
      <c r="D42" s="84" t="s">
        <v>1038</v>
      </c>
    </row>
    <row r="43" spans="3:4" x14ac:dyDescent="0.2">
      <c r="D43" s="84" t="s">
        <v>1039</v>
      </c>
    </row>
    <row r="44" spans="3:4" x14ac:dyDescent="0.2">
      <c r="D44" s="84" t="s">
        <v>1040</v>
      </c>
    </row>
    <row r="45" spans="3:4" x14ac:dyDescent="0.2">
      <c r="D45" s="84" t="s">
        <v>1041</v>
      </c>
    </row>
    <row r="46" spans="3:4" x14ac:dyDescent="0.2">
      <c r="C46" s="83" t="s">
        <v>1042</v>
      </c>
    </row>
    <row r="47" spans="3:4" x14ac:dyDescent="0.2">
      <c r="C47" s="83" t="s">
        <v>1043</v>
      </c>
    </row>
    <row r="48" spans="3:4" x14ac:dyDescent="0.2">
      <c r="C48" s="83" t="s">
        <v>1044</v>
      </c>
    </row>
    <row r="49" spans="3:4" x14ac:dyDescent="0.2">
      <c r="D49" s="84" t="s">
        <v>1045</v>
      </c>
    </row>
    <row r="50" spans="3:4" x14ac:dyDescent="0.2">
      <c r="D50" s="84" t="s">
        <v>1046</v>
      </c>
    </row>
    <row r="51" spans="3:4" x14ac:dyDescent="0.2">
      <c r="D51" s="83" t="s">
        <v>1047</v>
      </c>
    </row>
    <row r="52" spans="3:4" x14ac:dyDescent="0.2">
      <c r="C52" s="83" t="s">
        <v>1048</v>
      </c>
    </row>
    <row r="53" spans="3:4" x14ac:dyDescent="0.2">
      <c r="D53" s="84" t="s">
        <v>1049</v>
      </c>
    </row>
    <row r="54" spans="3:4" x14ac:dyDescent="0.2">
      <c r="D54" s="84" t="s">
        <v>1050</v>
      </c>
    </row>
    <row r="55" spans="3:4" x14ac:dyDescent="0.2">
      <c r="D55" s="84" t="s">
        <v>1051</v>
      </c>
    </row>
    <row r="56" spans="3:4" x14ac:dyDescent="0.2">
      <c r="D56" s="84" t="s">
        <v>1052</v>
      </c>
    </row>
    <row r="57" spans="3:4" x14ac:dyDescent="0.2">
      <c r="D57" s="84" t="s">
        <v>1053</v>
      </c>
    </row>
    <row r="58" spans="3:4" x14ac:dyDescent="0.2">
      <c r="C58" s="83" t="s">
        <v>1054</v>
      </c>
    </row>
    <row r="59" spans="3:4" x14ac:dyDescent="0.2">
      <c r="D59" s="84" t="s">
        <v>1055</v>
      </c>
    </row>
    <row r="60" spans="3:4" x14ac:dyDescent="0.2">
      <c r="D60" s="84" t="s">
        <v>1056</v>
      </c>
    </row>
    <row r="61" spans="3:4" x14ac:dyDescent="0.2">
      <c r="D61" s="84" t="s">
        <v>1057</v>
      </c>
    </row>
    <row r="62" spans="3:4" x14ac:dyDescent="0.2">
      <c r="D62" s="84" t="s">
        <v>1058</v>
      </c>
    </row>
    <row r="63" spans="3:4" x14ac:dyDescent="0.2">
      <c r="D63" s="84" t="s">
        <v>1059</v>
      </c>
    </row>
    <row r="64" spans="3:4" x14ac:dyDescent="0.2">
      <c r="D64" s="83" t="s">
        <v>1060</v>
      </c>
    </row>
    <row r="65" spans="1:5" x14ac:dyDescent="0.2">
      <c r="D65" s="84" t="s">
        <v>1061</v>
      </c>
    </row>
    <row r="66" spans="1:5" x14ac:dyDescent="0.2">
      <c r="D66" s="84" t="s">
        <v>1062</v>
      </c>
    </row>
    <row r="67" spans="1:5" x14ac:dyDescent="0.2">
      <c r="D67" s="84" t="s">
        <v>1063</v>
      </c>
    </row>
    <row r="68" spans="1:5" x14ac:dyDescent="0.2">
      <c r="C68" s="83" t="s">
        <v>1064</v>
      </c>
    </row>
    <row r="70" spans="1:5" x14ac:dyDescent="0.2">
      <c r="A70" s="83" t="s">
        <v>584</v>
      </c>
    </row>
    <row r="71" spans="1:5" x14ac:dyDescent="0.2">
      <c r="C71" s="83" t="s">
        <v>1065</v>
      </c>
    </row>
    <row r="72" spans="1:5" x14ac:dyDescent="0.2">
      <c r="C72" s="83" t="s">
        <v>1066</v>
      </c>
    </row>
    <row r="73" spans="1:5" x14ac:dyDescent="0.2">
      <c r="D73" s="84" t="s">
        <v>1067</v>
      </c>
    </row>
    <row r="74" spans="1:5" x14ac:dyDescent="0.2">
      <c r="D74" s="84" t="s">
        <v>1068</v>
      </c>
    </row>
    <row r="75" spans="1:5" x14ac:dyDescent="0.2">
      <c r="D75" s="84" t="s">
        <v>1069</v>
      </c>
    </row>
    <row r="76" spans="1:5" x14ac:dyDescent="0.2">
      <c r="D76" s="84" t="s">
        <v>1070</v>
      </c>
    </row>
    <row r="77" spans="1:5" x14ac:dyDescent="0.2">
      <c r="D77" s="84" t="s">
        <v>1071</v>
      </c>
    </row>
    <row r="78" spans="1:5" x14ac:dyDescent="0.2">
      <c r="D78" s="84" t="s">
        <v>1072</v>
      </c>
    </row>
    <row r="79" spans="1:5" x14ac:dyDescent="0.2">
      <c r="D79" s="84" t="s">
        <v>1073</v>
      </c>
      <c r="E79" s="84"/>
    </row>
    <row r="80" spans="1:5" x14ac:dyDescent="0.2">
      <c r="C80" s="83" t="s">
        <v>1074</v>
      </c>
    </row>
    <row r="81" spans="3:4" x14ac:dyDescent="0.2">
      <c r="D81" s="84" t="s">
        <v>1075</v>
      </c>
    </row>
    <row r="82" spans="3:4" x14ac:dyDescent="0.2">
      <c r="D82" s="84" t="s">
        <v>1076</v>
      </c>
    </row>
    <row r="83" spans="3:4" x14ac:dyDescent="0.2">
      <c r="D83" s="84" t="s">
        <v>1077</v>
      </c>
    </row>
    <row r="84" spans="3:4" x14ac:dyDescent="0.2">
      <c r="C84" s="83" t="s">
        <v>1078</v>
      </c>
    </row>
    <row r="85" spans="3:4" x14ac:dyDescent="0.2">
      <c r="D85" s="84" t="s">
        <v>1079</v>
      </c>
    </row>
    <row r="86" spans="3:4" x14ac:dyDescent="0.2">
      <c r="D86" s="84" t="s">
        <v>1080</v>
      </c>
    </row>
    <row r="87" spans="3:4" x14ac:dyDescent="0.2">
      <c r="C87" s="83" t="s">
        <v>1081</v>
      </c>
    </row>
    <row r="88" spans="3:4" x14ac:dyDescent="0.2">
      <c r="D88" s="84" t="s">
        <v>1082</v>
      </c>
    </row>
    <row r="89" spans="3:4" x14ac:dyDescent="0.2">
      <c r="D89" s="84" t="s">
        <v>1083</v>
      </c>
    </row>
    <row r="90" spans="3:4" x14ac:dyDescent="0.2">
      <c r="D90" s="84" t="s">
        <v>1084</v>
      </c>
    </row>
    <row r="91" spans="3:4" x14ac:dyDescent="0.2">
      <c r="C91" s="83" t="s">
        <v>1085</v>
      </c>
    </row>
    <row r="92" spans="3:4" x14ac:dyDescent="0.2">
      <c r="D92" s="84" t="s">
        <v>1086</v>
      </c>
    </row>
    <row r="93" spans="3:4" x14ac:dyDescent="0.2">
      <c r="D93" s="84" t="s">
        <v>1087</v>
      </c>
    </row>
    <row r="94" spans="3:4" x14ac:dyDescent="0.2">
      <c r="D94" s="84" t="s">
        <v>1088</v>
      </c>
    </row>
    <row r="95" spans="3:4" x14ac:dyDescent="0.2">
      <c r="D95" s="84" t="s">
        <v>1089</v>
      </c>
    </row>
    <row r="96" spans="3:4" x14ac:dyDescent="0.2">
      <c r="D96" s="84" t="s">
        <v>1090</v>
      </c>
    </row>
    <row r="97" spans="1:7" x14ac:dyDescent="0.2">
      <c r="D97" s="84" t="s">
        <v>1091</v>
      </c>
    </row>
    <row r="98" spans="1:7" x14ac:dyDescent="0.2">
      <c r="D98" s="84" t="s">
        <v>1092</v>
      </c>
    </row>
    <row r="99" spans="1:7" x14ac:dyDescent="0.2">
      <c r="C99" s="83" t="s">
        <v>1093</v>
      </c>
    </row>
    <row r="100" spans="1:7" x14ac:dyDescent="0.2">
      <c r="D100" s="84" t="s">
        <v>1094</v>
      </c>
    </row>
    <row r="102" spans="1:7" x14ac:dyDescent="0.2">
      <c r="A102" s="83" t="s">
        <v>587</v>
      </c>
    </row>
    <row r="103" spans="1:7" x14ac:dyDescent="0.2">
      <c r="C103" s="83" t="s">
        <v>1095</v>
      </c>
    </row>
    <row r="104" spans="1:7" x14ac:dyDescent="0.2">
      <c r="D104" s="84" t="s">
        <v>1096</v>
      </c>
    </row>
    <row r="105" spans="1:7" x14ac:dyDescent="0.2">
      <c r="D105" s="84" t="s">
        <v>1097</v>
      </c>
    </row>
    <row r="106" spans="1:7" x14ac:dyDescent="0.2">
      <c r="D106" s="85" t="s">
        <v>1098</v>
      </c>
      <c r="E106" s="86"/>
      <c r="F106" s="86"/>
      <c r="G106" s="86"/>
    </row>
    <row r="107" spans="1:7" x14ac:dyDescent="0.2">
      <c r="D107" s="84" t="s">
        <v>1099</v>
      </c>
    </row>
    <row r="108" spans="1:7" x14ac:dyDescent="0.2">
      <c r="D108" s="84" t="s">
        <v>1100</v>
      </c>
    </row>
    <row r="109" spans="1:7" x14ac:dyDescent="0.2">
      <c r="D109" s="84" t="s">
        <v>1101</v>
      </c>
    </row>
    <row r="110" spans="1:7" x14ac:dyDescent="0.2">
      <c r="D110" s="84" t="s">
        <v>1102</v>
      </c>
    </row>
    <row r="111" spans="1:7" x14ac:dyDescent="0.2">
      <c r="D111" s="84" t="s">
        <v>1103</v>
      </c>
    </row>
    <row r="112" spans="1:7" x14ac:dyDescent="0.2">
      <c r="C112" s="83" t="s">
        <v>1078</v>
      </c>
    </row>
    <row r="113" spans="1:19" x14ac:dyDescent="0.2">
      <c r="D113" s="84" t="s">
        <v>1104</v>
      </c>
    </row>
    <row r="114" spans="1:19" x14ac:dyDescent="0.2">
      <c r="D114" s="84" t="s">
        <v>1105</v>
      </c>
    </row>
    <row r="115" spans="1:19" x14ac:dyDescent="0.2">
      <c r="D115" s="84" t="s">
        <v>1106</v>
      </c>
      <c r="S115" s="84"/>
    </row>
    <row r="116" spans="1:19" x14ac:dyDescent="0.2">
      <c r="C116" s="83" t="s">
        <v>1107</v>
      </c>
    </row>
    <row r="117" spans="1:19" x14ac:dyDescent="0.2">
      <c r="D117" s="84" t="s">
        <v>1108</v>
      </c>
      <c r="S117" s="84"/>
    </row>
    <row r="119" spans="1:19" x14ac:dyDescent="0.2">
      <c r="A119" s="83" t="s">
        <v>590</v>
      </c>
    </row>
    <row r="120" spans="1:19" x14ac:dyDescent="0.2">
      <c r="C120" s="83" t="s">
        <v>1074</v>
      </c>
    </row>
    <row r="121" spans="1:19" x14ac:dyDescent="0.2">
      <c r="D121" s="84" t="s">
        <v>1109</v>
      </c>
    </row>
    <row r="122" spans="1:19" x14ac:dyDescent="0.2">
      <c r="C122" s="83" t="s">
        <v>1110</v>
      </c>
    </row>
    <row r="123" spans="1:19" x14ac:dyDescent="0.2">
      <c r="D123" s="84" t="s">
        <v>1111</v>
      </c>
    </row>
    <row r="124" spans="1:19" x14ac:dyDescent="0.2">
      <c r="D124" s="84" t="s">
        <v>1112</v>
      </c>
    </row>
    <row r="125" spans="1:19" x14ac:dyDescent="0.2">
      <c r="D125" s="84" t="s">
        <v>1113</v>
      </c>
    </row>
    <row r="126" spans="1:19" x14ac:dyDescent="0.2">
      <c r="C126" s="83" t="s">
        <v>1095</v>
      </c>
    </row>
    <row r="127" spans="1:19" x14ac:dyDescent="0.2">
      <c r="D127" s="84" t="s">
        <v>1114</v>
      </c>
    </row>
    <row r="128" spans="1:19" x14ac:dyDescent="0.2">
      <c r="C128" s="83" t="s">
        <v>1078</v>
      </c>
    </row>
    <row r="129" spans="1:7" x14ac:dyDescent="0.2">
      <c r="D129" s="84" t="s">
        <v>1115</v>
      </c>
    </row>
    <row r="130" spans="1:7" x14ac:dyDescent="0.2">
      <c r="D130" s="84" t="s">
        <v>1116</v>
      </c>
    </row>
    <row r="132" spans="1:7" x14ac:dyDescent="0.2">
      <c r="A132" s="83" t="s">
        <v>1117</v>
      </c>
    </row>
    <row r="133" spans="1:7" x14ac:dyDescent="0.2">
      <c r="C133" s="83" t="s">
        <v>1107</v>
      </c>
    </row>
    <row r="134" spans="1:7" x14ac:dyDescent="0.2">
      <c r="C134" s="83" t="s">
        <v>1118</v>
      </c>
    </row>
    <row r="135" spans="1:7" x14ac:dyDescent="0.2">
      <c r="D135" s="84" t="s">
        <v>1119</v>
      </c>
    </row>
    <row r="136" spans="1:7" x14ac:dyDescent="0.2">
      <c r="D136" s="84" t="s">
        <v>1120</v>
      </c>
    </row>
    <row r="137" spans="1:7" x14ac:dyDescent="0.2">
      <c r="D137" s="84" t="s">
        <v>1121</v>
      </c>
    </row>
    <row r="138" spans="1:7" x14ac:dyDescent="0.2">
      <c r="D138" s="84" t="s">
        <v>1122</v>
      </c>
    </row>
    <row r="139" spans="1:7" x14ac:dyDescent="0.2">
      <c r="D139" s="84" t="s">
        <v>1123</v>
      </c>
    </row>
    <row r="140" spans="1:7" x14ac:dyDescent="0.2">
      <c r="D140" s="83" t="s">
        <v>1124</v>
      </c>
      <c r="F140" s="84"/>
    </row>
    <row r="141" spans="1:7" x14ac:dyDescent="0.2">
      <c r="D141" s="86" t="s">
        <v>1128</v>
      </c>
      <c r="E141" s="86"/>
      <c r="F141" s="85"/>
      <c r="G141" s="86"/>
    </row>
    <row r="142" spans="1:7" x14ac:dyDescent="0.2">
      <c r="D142" s="86" t="s">
        <v>1129</v>
      </c>
      <c r="E142" s="86"/>
      <c r="F142" s="85"/>
      <c r="G142" s="86"/>
    </row>
    <row r="143" spans="1:7" x14ac:dyDescent="0.2">
      <c r="D143" s="86" t="s">
        <v>1130</v>
      </c>
      <c r="E143" s="86"/>
      <c r="F143" s="85"/>
      <c r="G143" s="86"/>
    </row>
    <row r="144" spans="1:7" x14ac:dyDescent="0.2">
      <c r="D144" s="86" t="s">
        <v>1131</v>
      </c>
      <c r="E144" s="86"/>
      <c r="F144" s="85"/>
      <c r="G144" s="86"/>
    </row>
    <row r="145" spans="1:9" x14ac:dyDescent="0.2">
      <c r="D145" s="86" t="s">
        <v>1132</v>
      </c>
      <c r="E145" s="86"/>
      <c r="F145" s="85"/>
      <c r="G145" s="86"/>
    </row>
    <row r="146" spans="1:9" x14ac:dyDescent="0.2">
      <c r="D146" s="86" t="s">
        <v>1133</v>
      </c>
      <c r="E146" s="86"/>
      <c r="F146" s="85"/>
      <c r="G146" s="86"/>
    </row>
    <row r="147" spans="1:9" x14ac:dyDescent="0.2">
      <c r="D147" s="86" t="s">
        <v>1134</v>
      </c>
      <c r="E147" s="86"/>
      <c r="F147" s="85"/>
      <c r="G147" s="86"/>
    </row>
    <row r="148" spans="1:9" x14ac:dyDescent="0.2">
      <c r="D148" s="86" t="s">
        <v>1135</v>
      </c>
      <c r="E148" s="86"/>
      <c r="F148" s="85"/>
      <c r="G148" s="86"/>
    </row>
    <row r="149" spans="1:9" x14ac:dyDescent="0.2">
      <c r="C149" s="86" t="s">
        <v>1125</v>
      </c>
      <c r="D149" s="86"/>
      <c r="E149" s="86"/>
      <c r="F149" s="85"/>
    </row>
    <row r="150" spans="1:9" x14ac:dyDescent="0.2">
      <c r="D150" s="86" t="s">
        <v>1136</v>
      </c>
      <c r="E150" s="86"/>
      <c r="F150" s="85"/>
      <c r="G150" s="86"/>
    </row>
    <row r="151" spans="1:9" x14ac:dyDescent="0.2">
      <c r="D151" s="86" t="s">
        <v>1137</v>
      </c>
      <c r="E151" s="86"/>
      <c r="F151" s="85"/>
      <c r="G151" s="86"/>
    </row>
    <row r="152" spans="1:9" x14ac:dyDescent="0.2">
      <c r="D152" s="86" t="s">
        <v>1138</v>
      </c>
      <c r="E152" s="86"/>
      <c r="F152" s="85"/>
      <c r="G152" s="86"/>
    </row>
    <row r="153" spans="1:9" x14ac:dyDescent="0.2">
      <c r="D153" s="83"/>
      <c r="F153" s="84"/>
    </row>
    <row r="154" spans="1:9" x14ac:dyDescent="0.2">
      <c r="C154" s="83" t="s">
        <v>1126</v>
      </c>
    </row>
    <row r="155" spans="1:9" x14ac:dyDescent="0.2">
      <c r="G155" s="83" t="s">
        <v>1127</v>
      </c>
    </row>
    <row r="158" spans="1:9" x14ac:dyDescent="0.2">
      <c r="A158" s="93"/>
      <c r="B158" s="93"/>
      <c r="C158" s="93"/>
      <c r="D158" s="93"/>
      <c r="E158" s="93"/>
      <c r="F158" s="93"/>
      <c r="G158" s="93"/>
      <c r="H158" s="93"/>
      <c r="I158" s="93"/>
    </row>
    <row r="159" spans="1:9" x14ac:dyDescent="0.2">
      <c r="A159" s="93"/>
      <c r="B159" s="93"/>
      <c r="C159" s="93"/>
      <c r="D159" s="93"/>
      <c r="E159" s="93"/>
      <c r="F159" s="93"/>
      <c r="G159" s="93"/>
      <c r="H159" s="93"/>
      <c r="I159" s="93"/>
    </row>
    <row r="160" spans="1:9" x14ac:dyDescent="0.2">
      <c r="A160" s="93"/>
      <c r="B160" s="93"/>
      <c r="C160" s="93"/>
      <c r="D160" s="93"/>
      <c r="E160" s="93"/>
      <c r="F160" s="93"/>
      <c r="G160" s="93"/>
      <c r="H160" s="93"/>
      <c r="I160" s="93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FCA0-2B13-4CC5-A6AC-2445421FCBBE}">
  <dimension ref="A1:GG256"/>
  <sheetViews>
    <sheetView topLeftCell="BX1" workbookViewId="0">
      <selection activeCell="FD19" sqref="FD19"/>
    </sheetView>
  </sheetViews>
  <sheetFormatPr defaultRowHeight="15" x14ac:dyDescent="0.25"/>
  <cols>
    <col min="1" max="1" width="9.140625" style="1"/>
    <col min="2" max="2" width="87.42578125" style="1" customWidth="1"/>
    <col min="3" max="3" width="12.140625" style="1" customWidth="1"/>
    <col min="4" max="4" width="11.85546875" style="1" bestFit="1" customWidth="1"/>
    <col min="5" max="5" width="12.28515625" style="1" customWidth="1"/>
    <col min="6" max="10" width="12.5703125" style="1" customWidth="1"/>
    <col min="11" max="11" width="12" style="1" customWidth="1"/>
    <col min="12" max="12" width="11.7109375" style="1" customWidth="1"/>
    <col min="13" max="13" width="13.42578125" style="2" bestFit="1" customWidth="1"/>
    <col min="14" max="14" width="11.7109375" style="1" customWidth="1"/>
    <col min="15" max="15" width="11.28515625" style="1" customWidth="1"/>
    <col min="16" max="16" width="14.5703125" style="1" bestFit="1" customWidth="1"/>
    <col min="17" max="17" width="12.42578125" style="1" customWidth="1"/>
    <col min="18" max="18" width="13.42578125" style="1" bestFit="1" customWidth="1"/>
    <col min="19" max="19" width="14.7109375" style="1" customWidth="1"/>
    <col min="20" max="20" width="13.140625" style="1" customWidth="1"/>
    <col min="21" max="21" width="11.42578125" style="1" customWidth="1"/>
    <col min="22" max="22" width="13.28515625" style="1" customWidth="1"/>
    <col min="23" max="24" width="9.140625" style="1" customWidth="1"/>
    <col min="25" max="26" width="13.85546875" style="1" customWidth="1"/>
    <col min="27" max="27" width="12.28515625" style="1" customWidth="1"/>
    <col min="28" max="29" width="11.140625" style="1" customWidth="1"/>
    <col min="30" max="32" width="11.7109375" style="1" customWidth="1"/>
    <col min="33" max="33" width="15" style="1" customWidth="1"/>
    <col min="34" max="34" width="14.28515625" style="1" bestFit="1" customWidth="1"/>
    <col min="35" max="37" width="14.42578125" style="1" customWidth="1"/>
    <col min="38" max="38" width="12.28515625" style="1" customWidth="1"/>
    <col min="39" max="39" width="13.42578125" style="1" bestFit="1" customWidth="1"/>
    <col min="40" max="41" width="11.5703125" style="1" customWidth="1"/>
    <col min="42" max="42" width="12.42578125" style="1" customWidth="1"/>
    <col min="43" max="44" width="11" style="1" customWidth="1"/>
    <col min="45" max="45" width="10.140625" style="1" bestFit="1" customWidth="1"/>
    <col min="46" max="50" width="12.5703125" style="1" customWidth="1"/>
    <col min="51" max="51" width="14" style="1" customWidth="1"/>
    <col min="52" max="52" width="10.42578125" style="1" customWidth="1"/>
    <col min="53" max="53" width="12.42578125" style="1" customWidth="1"/>
    <col min="54" max="54" width="12.7109375" style="1" customWidth="1"/>
    <col min="55" max="55" width="10.85546875" style="1" customWidth="1"/>
    <col min="56" max="56" width="14.5703125" style="1" customWidth="1"/>
    <col min="57" max="57" width="11.140625" style="1" bestFit="1" customWidth="1"/>
    <col min="58" max="58" width="13.42578125" style="1" bestFit="1" customWidth="1"/>
    <col min="59" max="59" width="11.5703125" style="1" customWidth="1"/>
    <col min="60" max="60" width="9.85546875" style="1" customWidth="1"/>
    <col min="61" max="67" width="14.85546875" style="1" customWidth="1"/>
    <col min="68" max="68" width="10.42578125" style="1" customWidth="1"/>
    <col min="69" max="69" width="9.42578125" style="1" customWidth="1"/>
    <col min="70" max="70" width="15.5703125" style="1" customWidth="1"/>
    <col min="71" max="71" width="10.140625" style="1" bestFit="1" customWidth="1"/>
    <col min="72" max="72" width="11.140625" style="1" bestFit="1" customWidth="1"/>
    <col min="73" max="73" width="13.42578125" style="1" bestFit="1" customWidth="1"/>
    <col min="74" max="74" width="11.140625" style="1" bestFit="1" customWidth="1"/>
    <col min="75" max="75" width="29.42578125" style="1" customWidth="1"/>
    <col min="76" max="76" width="25" style="1" customWidth="1"/>
    <col min="77" max="77" width="28.140625" style="1" customWidth="1"/>
    <col min="78" max="78" width="13.85546875" style="1" bestFit="1" customWidth="1"/>
    <col min="79" max="79" width="14.28515625" style="1" bestFit="1" customWidth="1"/>
    <col min="80" max="88" width="9.140625" style="1"/>
    <col min="89" max="89" width="43.28515625" style="1" bestFit="1" customWidth="1"/>
    <col min="90" max="161" width="20.28515625" style="1" customWidth="1"/>
    <col min="162" max="162" width="29.7109375" style="1" bestFit="1" customWidth="1"/>
    <col min="163" max="163" width="25" style="1" bestFit="1" customWidth="1"/>
    <col min="164" max="165" width="20.28515625" style="1" customWidth="1"/>
    <col min="166" max="167" width="14.5703125" style="1" bestFit="1" customWidth="1"/>
    <col min="168" max="168" width="18.5703125" style="1" bestFit="1" customWidth="1"/>
    <col min="169" max="169" width="17" style="1" bestFit="1" customWidth="1"/>
    <col min="170" max="170" width="16.5703125" style="1" bestFit="1" customWidth="1"/>
    <col min="171" max="172" width="10.28515625" style="1" bestFit="1" customWidth="1"/>
    <col min="173" max="173" width="15.5703125" style="1" bestFit="1" customWidth="1"/>
    <col min="174" max="175" width="10.28515625" style="1" bestFit="1" customWidth="1"/>
    <col min="176" max="176" width="13.7109375" style="1" bestFit="1" customWidth="1"/>
    <col min="177" max="177" width="11.28515625" style="1" bestFit="1" customWidth="1"/>
    <col min="178" max="178" width="29.85546875" style="1" bestFit="1" customWidth="1"/>
    <col min="179" max="179" width="25.140625" style="1" bestFit="1" customWidth="1"/>
    <col min="180" max="180" width="28.5703125" style="1" bestFit="1" customWidth="1"/>
    <col min="181" max="181" width="21.7109375" style="1" bestFit="1" customWidth="1"/>
    <col min="182" max="182" width="16.42578125" style="1" bestFit="1" customWidth="1"/>
    <col min="183" max="183" width="24.5703125" style="1" bestFit="1" customWidth="1"/>
    <col min="184" max="184" width="23.5703125" style="1" bestFit="1" customWidth="1"/>
    <col min="185" max="185" width="13.85546875" style="1" bestFit="1" customWidth="1"/>
    <col min="186" max="186" width="9.140625" style="1"/>
    <col min="187" max="187" width="13.85546875" style="1" bestFit="1" customWidth="1"/>
    <col min="188" max="188" width="10.140625" style="1" bestFit="1" customWidth="1"/>
    <col min="189" max="189" width="13.85546875" style="1" bestFit="1" customWidth="1"/>
    <col min="190" max="16384" width="9.140625" style="1"/>
  </cols>
  <sheetData>
    <row r="1" spans="1:189" ht="15.75" x14ac:dyDescent="0.25">
      <c r="A1" s="1" t="s">
        <v>0</v>
      </c>
      <c r="CK1" s="3" t="s">
        <v>1</v>
      </c>
      <c r="CL1" s="4"/>
      <c r="CM1" s="4"/>
      <c r="CN1" s="4"/>
    </row>
    <row r="2" spans="1:189" x14ac:dyDescent="0.25">
      <c r="A2" s="5" t="s">
        <v>2</v>
      </c>
      <c r="D2" s="6"/>
      <c r="M2" s="7"/>
      <c r="P2" s="8"/>
      <c r="R2" s="8"/>
      <c r="AG2" s="8"/>
      <c r="AH2" s="8"/>
      <c r="AM2" s="8"/>
      <c r="BD2" s="8"/>
      <c r="BF2" s="8"/>
      <c r="BU2" s="8"/>
      <c r="CK2" s="4" t="s">
        <v>3</v>
      </c>
      <c r="CL2" s="4"/>
      <c r="CM2" s="4"/>
      <c r="CN2" s="4"/>
      <c r="DA2" s="7"/>
      <c r="DE2" s="8"/>
      <c r="DG2" s="8"/>
      <c r="DZ2" s="8"/>
      <c r="EA2" s="8"/>
      <c r="EG2" s="8"/>
      <c r="EY2" s="8"/>
      <c r="FB2" s="8"/>
      <c r="FT2" s="8"/>
    </row>
    <row r="3" spans="1:189" x14ac:dyDescent="0.25">
      <c r="A3" s="4" t="s">
        <v>4</v>
      </c>
      <c r="B3" s="4"/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5" t="s">
        <v>13</v>
      </c>
      <c r="L3" s="1" t="s">
        <v>1363</v>
      </c>
      <c r="M3" s="7" t="s">
        <v>14</v>
      </c>
      <c r="N3" s="1" t="s">
        <v>15</v>
      </c>
      <c r="O3" s="1" t="s">
        <v>16</v>
      </c>
      <c r="P3" s="7" t="s">
        <v>17</v>
      </c>
      <c r="Q3" s="1" t="s">
        <v>18</v>
      </c>
      <c r="R3" s="7" t="s">
        <v>19</v>
      </c>
      <c r="S3" s="1" t="s">
        <v>20</v>
      </c>
      <c r="T3" s="5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5" t="s">
        <v>30</v>
      </c>
      <c r="AD3" s="1" t="s">
        <v>31</v>
      </c>
      <c r="AE3" s="1" t="s">
        <v>32</v>
      </c>
      <c r="AF3" s="1" t="s">
        <v>33</v>
      </c>
      <c r="AG3" s="7" t="s">
        <v>34</v>
      </c>
      <c r="AH3" s="7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7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7" t="s">
        <v>57</v>
      </c>
      <c r="BE3" s="1" t="s">
        <v>58</v>
      </c>
      <c r="BF3" s="7" t="s">
        <v>59</v>
      </c>
      <c r="BG3" s="1" t="s">
        <v>60</v>
      </c>
      <c r="BH3" s="1" t="s">
        <v>61</v>
      </c>
      <c r="BI3" s="1" t="s">
        <v>62</v>
      </c>
      <c r="BJ3" s="1" t="s">
        <v>63</v>
      </c>
      <c r="BK3" s="1" t="s">
        <v>64</v>
      </c>
      <c r="BL3" s="1" t="s">
        <v>65</v>
      </c>
      <c r="BM3" s="1" t="s">
        <v>66</v>
      </c>
      <c r="BN3" s="1" t="s">
        <v>67</v>
      </c>
      <c r="BO3" s="1" t="s">
        <v>68</v>
      </c>
      <c r="BP3" s="1" t="s">
        <v>69</v>
      </c>
      <c r="BQ3" s="1" t="s">
        <v>70</v>
      </c>
      <c r="BR3" s="1" t="s">
        <v>71</v>
      </c>
      <c r="BS3" s="1" t="s">
        <v>72</v>
      </c>
      <c r="BT3" s="1" t="s">
        <v>73</v>
      </c>
      <c r="BU3" s="7" t="s">
        <v>74</v>
      </c>
      <c r="BV3" s="1" t="s">
        <v>75</v>
      </c>
      <c r="BW3" s="1" t="s">
        <v>76</v>
      </c>
      <c r="BX3" s="1" t="s">
        <v>77</v>
      </c>
      <c r="BY3" s="1" t="s">
        <v>78</v>
      </c>
      <c r="BZ3" s="1" t="s">
        <v>79</v>
      </c>
      <c r="CA3" s="9"/>
      <c r="CK3" s="10"/>
      <c r="CL3" s="1" t="s">
        <v>5</v>
      </c>
      <c r="CM3" s="1" t="s">
        <v>6</v>
      </c>
      <c r="CN3" s="1" t="s">
        <v>7</v>
      </c>
      <c r="CO3" s="1" t="s">
        <v>8</v>
      </c>
      <c r="CP3" s="1" t="s">
        <v>9</v>
      </c>
      <c r="CQ3" s="1" t="s">
        <v>10</v>
      </c>
      <c r="CR3" s="1" t="s">
        <v>11</v>
      </c>
      <c r="CS3" s="1" t="s">
        <v>12</v>
      </c>
      <c r="CT3" s="5" t="s">
        <v>13</v>
      </c>
      <c r="CU3" s="1" t="s">
        <v>1363</v>
      </c>
      <c r="CV3" s="7" t="s">
        <v>14</v>
      </c>
      <c r="CW3" s="1" t="s">
        <v>15</v>
      </c>
      <c r="CX3" s="1" t="s">
        <v>16</v>
      </c>
      <c r="CY3" s="7" t="s">
        <v>17</v>
      </c>
      <c r="CZ3" s="1" t="s">
        <v>18</v>
      </c>
      <c r="DA3" s="7" t="s">
        <v>19</v>
      </c>
      <c r="DB3" s="1" t="s">
        <v>20</v>
      </c>
      <c r="DC3" s="5" t="s">
        <v>21</v>
      </c>
      <c r="DD3" s="1" t="s">
        <v>22</v>
      </c>
      <c r="DE3" s="1" t="s">
        <v>23</v>
      </c>
      <c r="DF3" s="1" t="s">
        <v>24</v>
      </c>
      <c r="DG3" s="1" t="s">
        <v>25</v>
      </c>
      <c r="DH3" s="1" t="s">
        <v>26</v>
      </c>
      <c r="DI3" s="1" t="s">
        <v>27</v>
      </c>
      <c r="DJ3" s="1" t="s">
        <v>28</v>
      </c>
      <c r="DK3" s="1" t="s">
        <v>29</v>
      </c>
      <c r="DL3" s="5" t="s">
        <v>30</v>
      </c>
      <c r="DM3" s="1" t="s">
        <v>31</v>
      </c>
      <c r="DN3" s="1" t="s">
        <v>32</v>
      </c>
      <c r="DO3" s="1" t="s">
        <v>33</v>
      </c>
      <c r="DP3" s="7" t="s">
        <v>34</v>
      </c>
      <c r="DQ3" s="7" t="s">
        <v>35</v>
      </c>
      <c r="DR3" s="1" t="s">
        <v>36</v>
      </c>
      <c r="DS3" s="1" t="s">
        <v>37</v>
      </c>
      <c r="DT3" s="1" t="s">
        <v>38</v>
      </c>
      <c r="DU3" s="1" t="s">
        <v>39</v>
      </c>
      <c r="DV3" s="7" t="s">
        <v>40</v>
      </c>
      <c r="DW3" s="1" t="s">
        <v>41</v>
      </c>
      <c r="DX3" s="1" t="s">
        <v>42</v>
      </c>
      <c r="DY3" s="1" t="s">
        <v>43</v>
      </c>
      <c r="DZ3" s="1" t="s">
        <v>44</v>
      </c>
      <c r="EA3" s="1" t="s">
        <v>45</v>
      </c>
      <c r="EB3" s="1" t="s">
        <v>46</v>
      </c>
      <c r="EC3" s="1" t="s">
        <v>47</v>
      </c>
      <c r="ED3" s="1" t="s">
        <v>48</v>
      </c>
      <c r="EE3" s="1" t="s">
        <v>49</v>
      </c>
      <c r="EF3" s="1" t="s">
        <v>50</v>
      </c>
      <c r="EG3" s="1" t="s">
        <v>51</v>
      </c>
      <c r="EH3" s="1" t="s">
        <v>52</v>
      </c>
      <c r="EI3" s="1" t="s">
        <v>53</v>
      </c>
      <c r="EJ3" s="1" t="s">
        <v>54</v>
      </c>
      <c r="EK3" s="1" t="s">
        <v>55</v>
      </c>
      <c r="EL3" s="1" t="s">
        <v>56</v>
      </c>
      <c r="EM3" s="7" t="s">
        <v>57</v>
      </c>
      <c r="EN3" s="1" t="s">
        <v>58</v>
      </c>
      <c r="EO3" s="7" t="s">
        <v>59</v>
      </c>
      <c r="EP3" s="1" t="s">
        <v>60</v>
      </c>
      <c r="EQ3" s="1" t="s">
        <v>61</v>
      </c>
      <c r="ER3" s="1" t="s">
        <v>62</v>
      </c>
      <c r="ES3" s="1" t="s">
        <v>63</v>
      </c>
      <c r="ET3" s="1" t="s">
        <v>64</v>
      </c>
      <c r="EU3" s="1" t="s">
        <v>65</v>
      </c>
      <c r="EV3" s="1" t="s">
        <v>66</v>
      </c>
      <c r="EW3" s="1" t="s">
        <v>67</v>
      </c>
      <c r="EX3" s="1" t="s">
        <v>68</v>
      </c>
      <c r="EY3" s="1" t="s">
        <v>69</v>
      </c>
      <c r="EZ3" s="1" t="s">
        <v>70</v>
      </c>
      <c r="FA3" s="1" t="s">
        <v>71</v>
      </c>
      <c r="FB3" s="1" t="s">
        <v>72</v>
      </c>
      <c r="FC3" s="1" t="s">
        <v>73</v>
      </c>
      <c r="FD3" s="7" t="s">
        <v>74</v>
      </c>
      <c r="FE3" s="1" t="s">
        <v>75</v>
      </c>
      <c r="FF3" s="1" t="s">
        <v>76</v>
      </c>
      <c r="FG3" s="1" t="s">
        <v>77</v>
      </c>
      <c r="FH3" s="1" t="s">
        <v>78</v>
      </c>
      <c r="FI3" s="1" t="s">
        <v>79</v>
      </c>
      <c r="FT3" s="7"/>
    </row>
    <row r="4" spans="1:189" x14ac:dyDescent="0.25">
      <c r="A4" s="11" t="s">
        <v>80</v>
      </c>
      <c r="B4" s="11" t="s">
        <v>81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2"/>
      <c r="O4" s="12"/>
      <c r="P4" s="13"/>
      <c r="Q4" s="12"/>
      <c r="R4" s="13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2"/>
      <c r="AJ4" s="12"/>
      <c r="AK4" s="12"/>
      <c r="AL4" s="12"/>
      <c r="AM4" s="13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3"/>
      <c r="BE4" s="12"/>
      <c r="BF4" s="13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3"/>
      <c r="BV4" s="12"/>
      <c r="BW4" s="12"/>
      <c r="BX4" s="12"/>
      <c r="BY4" s="12"/>
      <c r="BZ4" s="12"/>
      <c r="CK4" s="14" t="s">
        <v>82</v>
      </c>
      <c r="CL4" s="12">
        <f>SUM(CL5:CL9)</f>
        <v>40043086</v>
      </c>
      <c r="CM4" s="12">
        <f t="shared" ref="CM4:CT4" si="0">SUM(CM5:CM9)</f>
        <v>316334835</v>
      </c>
      <c r="CN4" s="12">
        <f t="shared" si="0"/>
        <v>21990668</v>
      </c>
      <c r="CO4" s="12">
        <f t="shared" si="0"/>
        <v>123229436</v>
      </c>
      <c r="CP4" s="12">
        <f t="shared" si="0"/>
        <v>45835578</v>
      </c>
      <c r="CQ4" s="12">
        <f t="shared" si="0"/>
        <v>37063677</v>
      </c>
      <c r="CR4" s="12">
        <f t="shared" si="0"/>
        <v>47777014</v>
      </c>
      <c r="CS4" s="12">
        <f t="shared" si="0"/>
        <v>178804231</v>
      </c>
      <c r="CT4" s="12">
        <f t="shared" si="0"/>
        <v>33724184</v>
      </c>
      <c r="CU4" s="12">
        <f t="shared" ref="CU4:FF4" si="1">SUM(CU5:CU9)</f>
        <v>49279667</v>
      </c>
      <c r="CV4" s="12">
        <f t="shared" si="1"/>
        <v>371837350</v>
      </c>
      <c r="CW4" s="12">
        <f t="shared" si="1"/>
        <v>495504135</v>
      </c>
      <c r="CX4" s="12">
        <f t="shared" si="1"/>
        <v>26911338</v>
      </c>
      <c r="CY4" s="12">
        <f t="shared" si="1"/>
        <v>963772856</v>
      </c>
      <c r="CZ4" s="12">
        <f t="shared" si="1"/>
        <v>115028880</v>
      </c>
      <c r="DA4" s="12">
        <f t="shared" si="1"/>
        <v>71046589</v>
      </c>
      <c r="DB4" s="12">
        <f t="shared" si="1"/>
        <v>91728410</v>
      </c>
      <c r="DC4" s="12">
        <f t="shared" si="1"/>
        <v>60944298</v>
      </c>
      <c r="DD4" s="12">
        <f t="shared" si="1"/>
        <v>77115936</v>
      </c>
      <c r="DE4" s="12">
        <f t="shared" si="1"/>
        <v>152675801</v>
      </c>
      <c r="DF4" s="12">
        <f t="shared" si="1"/>
        <v>16568356</v>
      </c>
      <c r="DG4" s="12">
        <f t="shared" si="1"/>
        <v>45095364</v>
      </c>
      <c r="DH4" s="12">
        <f t="shared" si="1"/>
        <v>304252821</v>
      </c>
      <c r="DI4" s="12">
        <f t="shared" si="1"/>
        <v>36499188</v>
      </c>
      <c r="DJ4" s="12">
        <f t="shared" si="1"/>
        <v>48743200</v>
      </c>
      <c r="DK4" s="12">
        <f t="shared" si="1"/>
        <v>52689122</v>
      </c>
      <c r="DL4" s="12">
        <f t="shared" si="1"/>
        <v>222329362</v>
      </c>
      <c r="DM4" s="12">
        <f t="shared" si="1"/>
        <v>14853508</v>
      </c>
      <c r="DN4" s="12">
        <f t="shared" si="1"/>
        <v>45624753</v>
      </c>
      <c r="DO4" s="12">
        <f t="shared" si="1"/>
        <v>15668091</v>
      </c>
      <c r="DP4" s="12">
        <f t="shared" si="1"/>
        <v>137179515</v>
      </c>
      <c r="DQ4" s="12">
        <f t="shared" si="1"/>
        <v>1044424223</v>
      </c>
      <c r="DR4" s="12">
        <f t="shared" si="1"/>
        <v>122143438</v>
      </c>
      <c r="DS4" s="12">
        <f t="shared" si="1"/>
        <v>12744304</v>
      </c>
      <c r="DT4" s="12">
        <f t="shared" si="1"/>
        <v>20891340</v>
      </c>
      <c r="DU4" s="12">
        <f t="shared" si="1"/>
        <v>44532102</v>
      </c>
      <c r="DV4" s="12">
        <f t="shared" si="1"/>
        <v>662859307</v>
      </c>
      <c r="DW4" s="12">
        <f t="shared" si="1"/>
        <v>46997623</v>
      </c>
      <c r="DX4" s="12">
        <f t="shared" si="1"/>
        <v>166277104</v>
      </c>
      <c r="DY4" s="12">
        <f t="shared" si="1"/>
        <v>181876100</v>
      </c>
      <c r="DZ4" s="12">
        <f t="shared" si="1"/>
        <v>74925854</v>
      </c>
      <c r="EA4" s="12">
        <f t="shared" si="1"/>
        <v>42741505</v>
      </c>
      <c r="EB4" s="12">
        <f t="shared" si="1"/>
        <v>24608840</v>
      </c>
      <c r="EC4" s="12">
        <f t="shared" si="1"/>
        <v>410116633</v>
      </c>
      <c r="ED4" s="12">
        <f t="shared" si="1"/>
        <v>138670473</v>
      </c>
      <c r="EE4" s="12">
        <f t="shared" si="1"/>
        <v>33814876</v>
      </c>
      <c r="EF4" s="12">
        <f t="shared" si="1"/>
        <v>48389519</v>
      </c>
      <c r="EG4" s="12">
        <f t="shared" si="1"/>
        <v>280519834</v>
      </c>
      <c r="EH4" s="12">
        <f t="shared" si="1"/>
        <v>14536944</v>
      </c>
      <c r="EI4" s="12">
        <f t="shared" si="1"/>
        <v>53740856</v>
      </c>
      <c r="EJ4" s="12">
        <f t="shared" si="1"/>
        <v>56508706</v>
      </c>
      <c r="EK4" s="12">
        <f t="shared" si="1"/>
        <v>89765058</v>
      </c>
      <c r="EL4" s="12">
        <f t="shared" si="1"/>
        <v>157673475</v>
      </c>
      <c r="EM4" s="12">
        <f t="shared" si="1"/>
        <v>181394572</v>
      </c>
      <c r="EN4" s="12">
        <f t="shared" si="1"/>
        <v>198018697</v>
      </c>
      <c r="EO4" s="12">
        <f t="shared" si="1"/>
        <v>455750194</v>
      </c>
      <c r="EP4" s="12">
        <f t="shared" si="1"/>
        <v>427315490</v>
      </c>
      <c r="EQ4" s="12">
        <f t="shared" si="1"/>
        <v>30672759</v>
      </c>
      <c r="ER4" s="12">
        <f t="shared" si="1"/>
        <v>70874024</v>
      </c>
      <c r="ES4" s="12">
        <f t="shared" si="1"/>
        <v>131149667</v>
      </c>
      <c r="ET4" s="12">
        <f t="shared" si="1"/>
        <v>43768561</v>
      </c>
      <c r="EU4" s="12">
        <f t="shared" si="1"/>
        <v>33247686</v>
      </c>
      <c r="EV4" s="12">
        <f t="shared" si="1"/>
        <v>141233651</v>
      </c>
      <c r="EW4" s="12">
        <f t="shared" si="1"/>
        <v>157920898</v>
      </c>
      <c r="EX4" s="12">
        <f t="shared" si="1"/>
        <v>138893535</v>
      </c>
      <c r="EY4" s="12">
        <f t="shared" si="1"/>
        <v>193863924</v>
      </c>
      <c r="EZ4" s="12">
        <f t="shared" si="1"/>
        <v>46432868</v>
      </c>
      <c r="FA4" s="12">
        <f t="shared" si="1"/>
        <v>54001222</v>
      </c>
      <c r="FB4" s="12">
        <f t="shared" si="1"/>
        <v>74848240</v>
      </c>
      <c r="FC4" s="12">
        <f t="shared" si="1"/>
        <v>120853481</v>
      </c>
      <c r="FD4" s="12">
        <f t="shared" si="1"/>
        <v>237793450</v>
      </c>
      <c r="FE4" s="12">
        <f t="shared" si="1"/>
        <v>250336511</v>
      </c>
      <c r="FF4" s="12">
        <f t="shared" si="1"/>
        <v>189251741.14999998</v>
      </c>
      <c r="FG4" s="12">
        <f t="shared" ref="FG4:FH4" si="2">SUM(FG5:FG9)</f>
        <v>211507775</v>
      </c>
      <c r="FH4" s="12">
        <f t="shared" si="2"/>
        <v>0</v>
      </c>
      <c r="FI4" s="12">
        <f t="shared" ref="FI4" si="3">SUM(FI5:FI9)</f>
        <v>11378038309.15</v>
      </c>
      <c r="FK4" s="12"/>
      <c r="FL4" s="12"/>
    </row>
    <row r="5" spans="1:189" x14ac:dyDescent="0.25">
      <c r="A5" s="11" t="s">
        <v>83</v>
      </c>
      <c r="B5" s="11" t="s">
        <v>84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2"/>
      <c r="O5" s="12"/>
      <c r="P5" s="13"/>
      <c r="Q5" s="12"/>
      <c r="R5" s="13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2"/>
      <c r="AJ5" s="12"/>
      <c r="AK5" s="12"/>
      <c r="AL5" s="12"/>
      <c r="AM5" s="13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3"/>
      <c r="BE5" s="12"/>
      <c r="BF5" s="13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3"/>
      <c r="BV5" s="12"/>
      <c r="BW5" s="12"/>
      <c r="BX5" s="12"/>
      <c r="BY5" s="12"/>
      <c r="BZ5" s="12"/>
      <c r="CK5" s="15" t="s">
        <v>85</v>
      </c>
      <c r="CL5" s="12">
        <f t="shared" ref="CL5:CT5" si="4">SUM(C4:C13)+C174</f>
        <v>9906930</v>
      </c>
      <c r="CM5" s="12">
        <f t="shared" si="4"/>
        <v>121030391</v>
      </c>
      <c r="CN5" s="12">
        <f t="shared" si="4"/>
        <v>6325097</v>
      </c>
      <c r="CO5" s="12">
        <f t="shared" si="4"/>
        <v>44529992</v>
      </c>
      <c r="CP5" s="12">
        <f t="shared" si="4"/>
        <v>13997243</v>
      </c>
      <c r="CQ5" s="12">
        <f t="shared" si="4"/>
        <v>9537287</v>
      </c>
      <c r="CR5" s="12">
        <f t="shared" si="4"/>
        <v>18792541</v>
      </c>
      <c r="CS5" s="12">
        <f t="shared" si="4"/>
        <v>66240035</v>
      </c>
      <c r="CT5" s="12">
        <f t="shared" si="4"/>
        <v>9573952</v>
      </c>
      <c r="CU5" s="12">
        <f t="shared" ref="CU5:FF5" si="5">SUM(L4:L13)+L174</f>
        <v>11243764</v>
      </c>
      <c r="CV5" s="12">
        <f t="shared" si="5"/>
        <v>228336732</v>
      </c>
      <c r="CW5" s="12">
        <f t="shared" si="5"/>
        <v>214200381</v>
      </c>
      <c r="CX5" s="12">
        <f t="shared" si="5"/>
        <v>10702651</v>
      </c>
      <c r="CY5" s="12">
        <f t="shared" si="5"/>
        <v>600212819</v>
      </c>
      <c r="CZ5" s="12">
        <f t="shared" si="5"/>
        <v>41754106</v>
      </c>
      <c r="DA5" s="12">
        <f t="shared" si="5"/>
        <v>21883879</v>
      </c>
      <c r="DB5" s="12">
        <f t="shared" si="5"/>
        <v>25656664</v>
      </c>
      <c r="DC5" s="12">
        <f t="shared" si="5"/>
        <v>16913127</v>
      </c>
      <c r="DD5" s="12">
        <f t="shared" si="5"/>
        <v>27548976</v>
      </c>
      <c r="DE5" s="12">
        <f t="shared" si="5"/>
        <v>54108762</v>
      </c>
      <c r="DF5" s="12">
        <f t="shared" si="5"/>
        <v>2306699</v>
      </c>
      <c r="DG5" s="12">
        <f t="shared" si="5"/>
        <v>7118992</v>
      </c>
      <c r="DH5" s="12">
        <f t="shared" si="5"/>
        <v>95002391</v>
      </c>
      <c r="DI5" s="12">
        <f t="shared" si="5"/>
        <v>15741156</v>
      </c>
      <c r="DJ5" s="12">
        <f t="shared" si="5"/>
        <v>16250629</v>
      </c>
      <c r="DK5" s="12">
        <f t="shared" si="5"/>
        <v>30243592</v>
      </c>
      <c r="DL5" s="12">
        <f t="shared" si="5"/>
        <v>72575784</v>
      </c>
      <c r="DM5" s="12">
        <f t="shared" si="5"/>
        <v>2854863</v>
      </c>
      <c r="DN5" s="12">
        <f t="shared" si="5"/>
        <v>8446245</v>
      </c>
      <c r="DO5" s="12">
        <f t="shared" si="5"/>
        <v>2611672</v>
      </c>
      <c r="DP5" s="12">
        <f t="shared" si="5"/>
        <v>63379700</v>
      </c>
      <c r="DQ5" s="12">
        <f t="shared" si="5"/>
        <v>382759906</v>
      </c>
      <c r="DR5" s="12">
        <f t="shared" si="5"/>
        <v>33566085</v>
      </c>
      <c r="DS5" s="12">
        <f t="shared" si="5"/>
        <v>2936501</v>
      </c>
      <c r="DT5" s="12">
        <f t="shared" si="5"/>
        <v>8021820</v>
      </c>
      <c r="DU5" s="12">
        <f t="shared" si="5"/>
        <v>11004199</v>
      </c>
      <c r="DV5" s="12">
        <f t="shared" si="5"/>
        <v>329489406</v>
      </c>
      <c r="DW5" s="12">
        <f t="shared" si="5"/>
        <v>23233490</v>
      </c>
      <c r="DX5" s="12">
        <f t="shared" si="5"/>
        <v>49502585</v>
      </c>
      <c r="DY5" s="12">
        <f t="shared" si="5"/>
        <v>66347463</v>
      </c>
      <c r="DZ5" s="12">
        <f t="shared" si="5"/>
        <v>20856004</v>
      </c>
      <c r="EA5" s="12">
        <f t="shared" si="5"/>
        <v>12740363</v>
      </c>
      <c r="EB5" s="12">
        <f t="shared" si="5"/>
        <v>6332220</v>
      </c>
      <c r="EC5" s="12">
        <f t="shared" si="5"/>
        <v>163843492</v>
      </c>
      <c r="ED5" s="12">
        <f t="shared" si="5"/>
        <v>57048848</v>
      </c>
      <c r="EE5" s="12">
        <f t="shared" si="5"/>
        <v>12793330</v>
      </c>
      <c r="EF5" s="12">
        <f t="shared" si="5"/>
        <v>12513973</v>
      </c>
      <c r="EG5" s="12">
        <f t="shared" si="5"/>
        <v>116089395</v>
      </c>
      <c r="EH5" s="12">
        <f t="shared" si="5"/>
        <v>5531432</v>
      </c>
      <c r="EI5" s="12">
        <f t="shared" si="5"/>
        <v>10076269</v>
      </c>
      <c r="EJ5" s="12">
        <f t="shared" si="5"/>
        <v>15436952</v>
      </c>
      <c r="EK5" s="12">
        <f t="shared" si="5"/>
        <v>30607715</v>
      </c>
      <c r="EL5" s="12">
        <f t="shared" si="5"/>
        <v>71201748</v>
      </c>
      <c r="EM5" s="12">
        <f t="shared" si="5"/>
        <v>56357152</v>
      </c>
      <c r="EN5" s="12">
        <f t="shared" si="5"/>
        <v>73463727</v>
      </c>
      <c r="EO5" s="12">
        <f t="shared" si="5"/>
        <v>271289747</v>
      </c>
      <c r="EP5" s="12">
        <f t="shared" si="5"/>
        <v>172285774</v>
      </c>
      <c r="EQ5" s="12">
        <f t="shared" si="5"/>
        <v>7602128</v>
      </c>
      <c r="ER5" s="12">
        <f t="shared" si="5"/>
        <v>22622834</v>
      </c>
      <c r="ES5" s="12">
        <f t="shared" si="5"/>
        <v>40614257</v>
      </c>
      <c r="ET5" s="12">
        <f t="shared" si="5"/>
        <v>17110650</v>
      </c>
      <c r="EU5" s="12">
        <f t="shared" si="5"/>
        <v>9793739</v>
      </c>
      <c r="EV5" s="12">
        <f t="shared" si="5"/>
        <v>68424831</v>
      </c>
      <c r="EW5" s="12">
        <f t="shared" si="5"/>
        <v>57908181</v>
      </c>
      <c r="EX5" s="12">
        <f t="shared" si="5"/>
        <v>60187169</v>
      </c>
      <c r="EY5" s="12">
        <f t="shared" si="5"/>
        <v>50722358</v>
      </c>
      <c r="EZ5" s="12">
        <f t="shared" si="5"/>
        <v>10946459</v>
      </c>
      <c r="FA5" s="12">
        <f t="shared" si="5"/>
        <v>14847529</v>
      </c>
      <c r="FB5" s="12">
        <f t="shared" si="5"/>
        <v>26752037</v>
      </c>
      <c r="FC5" s="12">
        <f t="shared" si="5"/>
        <v>60744570</v>
      </c>
      <c r="FD5" s="12">
        <f t="shared" si="5"/>
        <v>95840022</v>
      </c>
      <c r="FE5" s="12">
        <f t="shared" si="5"/>
        <v>109888613</v>
      </c>
      <c r="FF5" s="12">
        <f t="shared" si="5"/>
        <v>0</v>
      </c>
      <c r="FG5" s="12">
        <f t="shared" ref="FG5:FH5" si="6">SUM(BX4:BX13)+BX174</f>
        <v>0</v>
      </c>
      <c r="FH5" s="12">
        <f t="shared" si="6"/>
        <v>0</v>
      </c>
      <c r="FI5" s="12">
        <f>SUM(BZ4:BZ13)+BZ174</f>
        <v>4538362025</v>
      </c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E5" s="12"/>
      <c r="GF5" s="12"/>
      <c r="GG5" s="12"/>
    </row>
    <row r="6" spans="1:189" x14ac:dyDescent="0.25">
      <c r="A6" s="11" t="s">
        <v>86</v>
      </c>
      <c r="B6" s="11" t="s">
        <v>87</v>
      </c>
      <c r="C6" s="12">
        <v>9501666</v>
      </c>
      <c r="D6" s="12">
        <f>63263493+23217868</f>
        <v>86481361</v>
      </c>
      <c r="E6" s="12">
        <v>5860051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5315917</v>
      </c>
      <c r="L6" s="12">
        <v>9814300</v>
      </c>
      <c r="M6" s="13"/>
      <c r="N6" s="12">
        <v>180987249</v>
      </c>
      <c r="O6" s="12">
        <v>0</v>
      </c>
      <c r="P6" s="13">
        <v>442096314</v>
      </c>
      <c r="Q6" s="12">
        <v>29320006</v>
      </c>
      <c r="R6" s="13">
        <v>19492919</v>
      </c>
      <c r="S6" s="12">
        <v>18452643</v>
      </c>
      <c r="T6" s="12">
        <v>0</v>
      </c>
      <c r="U6" s="12">
        <v>10114057</v>
      </c>
      <c r="V6" s="12">
        <v>49864719</v>
      </c>
      <c r="W6" s="12">
        <v>1756639</v>
      </c>
      <c r="X6" s="12">
        <v>0</v>
      </c>
      <c r="Y6" s="12">
        <v>89465623</v>
      </c>
      <c r="Z6" s="12">
        <v>13869677</v>
      </c>
      <c r="AA6" s="12">
        <v>15524131</v>
      </c>
      <c r="AB6" s="12">
        <v>0</v>
      </c>
      <c r="AC6" s="12">
        <v>0</v>
      </c>
      <c r="AD6" s="12">
        <v>0</v>
      </c>
      <c r="AE6" s="12">
        <v>7708716</v>
      </c>
      <c r="AF6" s="12">
        <v>0</v>
      </c>
      <c r="AG6" s="13">
        <v>59940497</v>
      </c>
      <c r="AH6" s="13">
        <v>346079401</v>
      </c>
      <c r="AI6" s="12">
        <v>0</v>
      </c>
      <c r="AJ6" s="12">
        <v>0</v>
      </c>
      <c r="AK6" s="12">
        <v>0</v>
      </c>
      <c r="AL6" s="12">
        <v>0</v>
      </c>
      <c r="AM6" s="13">
        <v>239422595</v>
      </c>
      <c r="AN6" s="12">
        <v>21075266</v>
      </c>
      <c r="AO6" s="12">
        <v>0</v>
      </c>
      <c r="AP6" s="12">
        <v>59359574</v>
      </c>
      <c r="AQ6" s="12">
        <v>18730543</v>
      </c>
      <c r="AR6" s="12">
        <v>10509975</v>
      </c>
      <c r="AS6" s="12">
        <v>0</v>
      </c>
      <c r="AT6" s="12">
        <v>122366291</v>
      </c>
      <c r="AU6" s="12">
        <v>51186495</v>
      </c>
      <c r="AV6" s="12">
        <v>12514728</v>
      </c>
      <c r="AW6" s="12">
        <v>11644778</v>
      </c>
      <c r="AX6" s="12">
        <v>112941806</v>
      </c>
      <c r="AY6" s="12">
        <v>0</v>
      </c>
      <c r="AZ6" s="12">
        <v>9639642</v>
      </c>
      <c r="BA6" s="12">
        <v>9980389</v>
      </c>
      <c r="BB6" s="12">
        <v>25595048</v>
      </c>
      <c r="BC6" s="12">
        <v>0</v>
      </c>
      <c r="BD6" s="13">
        <v>52495842</v>
      </c>
      <c r="BE6" s="12">
        <v>71781447</v>
      </c>
      <c r="BF6" s="13"/>
      <c r="BG6" s="12">
        <v>0</v>
      </c>
      <c r="BH6" s="12">
        <v>0</v>
      </c>
      <c r="BI6" s="12">
        <v>21688542</v>
      </c>
      <c r="BJ6" s="12">
        <v>34232646</v>
      </c>
      <c r="BK6" s="12">
        <v>10899638</v>
      </c>
      <c r="BL6" s="12">
        <v>8104223</v>
      </c>
      <c r="BM6" s="12">
        <v>45784305</v>
      </c>
      <c r="BN6" s="12">
        <v>50811357</v>
      </c>
      <c r="BO6" s="12">
        <v>55983172</v>
      </c>
      <c r="BP6" s="12">
        <v>0</v>
      </c>
      <c r="BQ6" s="12">
        <v>9680144</v>
      </c>
      <c r="BR6" s="12">
        <v>11221815</v>
      </c>
      <c r="BS6" s="12">
        <v>12979488</v>
      </c>
      <c r="BT6" s="12">
        <v>55655309</v>
      </c>
      <c r="BU6" s="13">
        <v>77487676</v>
      </c>
      <c r="BV6" s="12">
        <v>90811315</v>
      </c>
      <c r="BW6" s="12">
        <v>0</v>
      </c>
      <c r="BX6" s="12">
        <v>0</v>
      </c>
      <c r="BY6" s="12">
        <v>0</v>
      </c>
      <c r="BZ6" s="12">
        <f t="shared" ref="BZ6:BZ53" si="7">SUM(C6:BY6)</f>
        <v>2716229935</v>
      </c>
      <c r="CK6" s="16" t="s">
        <v>88</v>
      </c>
      <c r="CL6" s="12">
        <f t="shared" ref="CL6:CT6" si="8">SUM(C14:C53)+C246+C250+C251</f>
        <v>2108730</v>
      </c>
      <c r="CM6" s="12">
        <f t="shared" si="8"/>
        <v>3932600</v>
      </c>
      <c r="CN6" s="12">
        <f t="shared" si="8"/>
        <v>369891</v>
      </c>
      <c r="CO6" s="12">
        <f t="shared" si="8"/>
        <v>2762221</v>
      </c>
      <c r="CP6" s="12">
        <f t="shared" si="8"/>
        <v>1121707</v>
      </c>
      <c r="CQ6" s="12">
        <f t="shared" si="8"/>
        <v>3566578</v>
      </c>
      <c r="CR6" s="12">
        <f t="shared" si="8"/>
        <v>4192629</v>
      </c>
      <c r="CS6" s="12">
        <f t="shared" si="8"/>
        <v>8452378</v>
      </c>
      <c r="CT6" s="12">
        <f t="shared" si="8"/>
        <v>956847</v>
      </c>
      <c r="CU6" s="12">
        <f t="shared" ref="CU6:FF6" si="9">SUM(L14:L53)+L246+L250+L251</f>
        <v>1211670</v>
      </c>
      <c r="CV6" s="12">
        <f t="shared" si="9"/>
        <v>5387122</v>
      </c>
      <c r="CW6" s="12">
        <f t="shared" si="9"/>
        <v>6388473</v>
      </c>
      <c r="CX6" s="12">
        <f t="shared" si="9"/>
        <v>395443</v>
      </c>
      <c r="CY6" s="12">
        <f t="shared" si="9"/>
        <v>16814286</v>
      </c>
      <c r="CZ6" s="12">
        <f t="shared" si="9"/>
        <v>3229289</v>
      </c>
      <c r="DA6" s="12">
        <f t="shared" si="9"/>
        <v>1669871</v>
      </c>
      <c r="DB6" s="12">
        <f t="shared" si="9"/>
        <v>1911144</v>
      </c>
      <c r="DC6" s="12">
        <f t="shared" si="9"/>
        <v>1508696</v>
      </c>
      <c r="DD6" s="12">
        <f t="shared" si="9"/>
        <v>727210</v>
      </c>
      <c r="DE6" s="12">
        <f t="shared" si="9"/>
        <v>11521251</v>
      </c>
      <c r="DF6" s="12">
        <f t="shared" si="9"/>
        <v>495004</v>
      </c>
      <c r="DG6" s="12">
        <f t="shared" si="9"/>
        <v>499938</v>
      </c>
      <c r="DH6" s="12">
        <f t="shared" si="9"/>
        <v>7525979</v>
      </c>
      <c r="DI6" s="12">
        <f t="shared" si="9"/>
        <v>422865</v>
      </c>
      <c r="DJ6" s="12">
        <f t="shared" si="9"/>
        <v>2494827</v>
      </c>
      <c r="DK6" s="12">
        <f t="shared" si="9"/>
        <v>1092198</v>
      </c>
      <c r="DL6" s="12">
        <f t="shared" si="9"/>
        <v>3668727</v>
      </c>
      <c r="DM6" s="12">
        <f t="shared" si="9"/>
        <v>487200</v>
      </c>
      <c r="DN6" s="12">
        <f t="shared" si="9"/>
        <v>977822</v>
      </c>
      <c r="DO6" s="12">
        <f t="shared" si="9"/>
        <v>691118</v>
      </c>
      <c r="DP6" s="12">
        <f t="shared" si="9"/>
        <v>2397345</v>
      </c>
      <c r="DQ6" s="12">
        <f t="shared" si="9"/>
        <v>30839602</v>
      </c>
      <c r="DR6" s="12">
        <f t="shared" si="9"/>
        <v>2103552</v>
      </c>
      <c r="DS6" s="12">
        <f t="shared" si="9"/>
        <v>584349</v>
      </c>
      <c r="DT6" s="12">
        <f t="shared" si="9"/>
        <v>480060</v>
      </c>
      <c r="DU6" s="12">
        <f t="shared" si="9"/>
        <v>1578109</v>
      </c>
      <c r="DV6" s="12">
        <f t="shared" si="9"/>
        <v>9961876</v>
      </c>
      <c r="DW6" s="12">
        <f t="shared" si="9"/>
        <v>459493</v>
      </c>
      <c r="DX6" s="12">
        <f t="shared" si="9"/>
        <v>20192861</v>
      </c>
      <c r="DY6" s="12">
        <f t="shared" si="9"/>
        <v>3601733</v>
      </c>
      <c r="DZ6" s="12">
        <f t="shared" si="9"/>
        <v>1683509</v>
      </c>
      <c r="EA6" s="12">
        <f t="shared" si="9"/>
        <v>913295</v>
      </c>
      <c r="EB6" s="12">
        <f t="shared" si="9"/>
        <v>177995</v>
      </c>
      <c r="EC6" s="12">
        <f t="shared" si="9"/>
        <v>8513970</v>
      </c>
      <c r="ED6" s="12">
        <f t="shared" si="9"/>
        <v>4152768</v>
      </c>
      <c r="EE6" s="12">
        <f t="shared" si="9"/>
        <v>742685</v>
      </c>
      <c r="EF6" s="12">
        <f t="shared" si="9"/>
        <v>1313672</v>
      </c>
      <c r="EG6" s="12">
        <f t="shared" si="9"/>
        <v>4712917</v>
      </c>
      <c r="EH6" s="12">
        <f t="shared" si="9"/>
        <v>454059</v>
      </c>
      <c r="EI6" s="12">
        <f t="shared" si="9"/>
        <v>832255</v>
      </c>
      <c r="EJ6" s="12">
        <f t="shared" si="9"/>
        <v>836311</v>
      </c>
      <c r="EK6" s="12">
        <f t="shared" si="9"/>
        <v>2410023</v>
      </c>
      <c r="EL6" s="12">
        <f t="shared" si="9"/>
        <v>3533314</v>
      </c>
      <c r="EM6" s="12">
        <f t="shared" si="9"/>
        <v>2214030</v>
      </c>
      <c r="EN6" s="12">
        <f t="shared" si="9"/>
        <v>4964274</v>
      </c>
      <c r="EO6" s="12">
        <f t="shared" si="9"/>
        <v>3807878</v>
      </c>
      <c r="EP6" s="12">
        <f t="shared" si="9"/>
        <v>5970181</v>
      </c>
      <c r="EQ6" s="12">
        <f t="shared" si="9"/>
        <v>965649</v>
      </c>
      <c r="ER6" s="12">
        <f t="shared" si="9"/>
        <v>1614794</v>
      </c>
      <c r="ES6" s="12">
        <f t="shared" si="9"/>
        <v>5948992</v>
      </c>
      <c r="ET6" s="12">
        <f t="shared" si="9"/>
        <v>1230631</v>
      </c>
      <c r="EU6" s="12">
        <f t="shared" si="9"/>
        <v>784176</v>
      </c>
      <c r="EV6" s="12">
        <f t="shared" si="9"/>
        <v>2266887</v>
      </c>
      <c r="EW6" s="12">
        <f t="shared" si="9"/>
        <v>2881671</v>
      </c>
      <c r="EX6" s="12">
        <f t="shared" si="9"/>
        <v>8678504</v>
      </c>
      <c r="EY6" s="12">
        <f t="shared" si="9"/>
        <v>2302081</v>
      </c>
      <c r="EZ6" s="12">
        <f t="shared" si="9"/>
        <v>1181443</v>
      </c>
      <c r="FA6" s="12">
        <f t="shared" si="9"/>
        <v>1840355</v>
      </c>
      <c r="FB6" s="12">
        <f t="shared" si="9"/>
        <v>1519441</v>
      </c>
      <c r="FC6" s="12">
        <f t="shared" si="9"/>
        <v>3386605</v>
      </c>
      <c r="FD6" s="12">
        <f t="shared" si="9"/>
        <v>3714929</v>
      </c>
      <c r="FE6" s="12">
        <f t="shared" si="9"/>
        <v>19271825</v>
      </c>
      <c r="FF6" s="12">
        <f t="shared" si="9"/>
        <v>18812132</v>
      </c>
      <c r="FG6" s="12">
        <f t="shared" ref="FG6:FH6" si="10">SUM(BX14:BX53)+BX246+BX250+BX251</f>
        <v>4805932</v>
      </c>
      <c r="FH6" s="12">
        <f t="shared" si="10"/>
        <v>0</v>
      </c>
      <c r="FI6" s="12">
        <f>SUM(BZ14:BZ53)+BZ246+BZ250+BZ251</f>
        <v>297221877</v>
      </c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</row>
    <row r="7" spans="1:189" x14ac:dyDescent="0.25">
      <c r="A7" s="11" t="s">
        <v>89</v>
      </c>
      <c r="B7" s="11" t="s">
        <v>90</v>
      </c>
      <c r="C7" s="12">
        <v>0</v>
      </c>
      <c r="D7" s="12">
        <f>2304479+793010</f>
        <v>3097489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126594</v>
      </c>
      <c r="M7" s="13"/>
      <c r="N7" s="12">
        <v>392780</v>
      </c>
      <c r="O7" s="12">
        <v>0</v>
      </c>
      <c r="P7" s="13">
        <v>18113172</v>
      </c>
      <c r="Q7" s="12">
        <v>0</v>
      </c>
      <c r="R7" s="13">
        <v>80530</v>
      </c>
      <c r="S7" s="12">
        <v>0</v>
      </c>
      <c r="T7" s="12">
        <v>0</v>
      </c>
      <c r="U7" s="12">
        <v>0</v>
      </c>
      <c r="V7" s="12">
        <v>173697</v>
      </c>
      <c r="W7" s="12">
        <v>25348</v>
      </c>
      <c r="X7" s="12">
        <v>0</v>
      </c>
      <c r="Y7" s="12">
        <v>0</v>
      </c>
      <c r="Z7" s="12">
        <v>0</v>
      </c>
      <c r="AA7" s="12">
        <v>280558</v>
      </c>
      <c r="AB7" s="12">
        <v>0</v>
      </c>
      <c r="AC7" s="12">
        <v>0</v>
      </c>
      <c r="AD7" s="12">
        <v>0</v>
      </c>
      <c r="AE7" s="12">
        <v>50168</v>
      </c>
      <c r="AF7" s="12">
        <v>0</v>
      </c>
      <c r="AG7" s="13">
        <v>426223</v>
      </c>
      <c r="AH7" s="13"/>
      <c r="AI7" s="12">
        <v>0</v>
      </c>
      <c r="AJ7" s="12">
        <v>0</v>
      </c>
      <c r="AK7" s="12">
        <v>0</v>
      </c>
      <c r="AL7" s="12">
        <v>0</v>
      </c>
      <c r="AM7" s="13">
        <v>2375239</v>
      </c>
      <c r="AN7" s="12">
        <v>571655</v>
      </c>
      <c r="AO7" s="12">
        <v>0</v>
      </c>
      <c r="AP7" s="12">
        <v>406770</v>
      </c>
      <c r="AQ7" s="12">
        <v>0</v>
      </c>
      <c r="AR7" s="12">
        <v>1137800</v>
      </c>
      <c r="AS7" s="12">
        <v>0</v>
      </c>
      <c r="AT7" s="12">
        <v>3813538</v>
      </c>
      <c r="AU7" s="12">
        <v>257116</v>
      </c>
      <c r="AV7" s="12">
        <v>89584</v>
      </c>
      <c r="AW7" s="12">
        <v>94281</v>
      </c>
      <c r="AX7" s="12">
        <v>539873</v>
      </c>
      <c r="AY7" s="12">
        <v>0</v>
      </c>
      <c r="AZ7" s="12">
        <v>0</v>
      </c>
      <c r="BA7" s="12">
        <v>190095</v>
      </c>
      <c r="BB7" s="12">
        <v>1008664</v>
      </c>
      <c r="BC7" s="12">
        <v>0</v>
      </c>
      <c r="BD7" s="13">
        <v>394452</v>
      </c>
      <c r="BE7" s="12">
        <v>441564</v>
      </c>
      <c r="BF7" s="13"/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387706</v>
      </c>
      <c r="BT7" s="12">
        <v>402811</v>
      </c>
      <c r="BU7" s="13">
        <v>901716</v>
      </c>
      <c r="BV7" s="12">
        <v>0</v>
      </c>
      <c r="BW7" s="12">
        <v>0</v>
      </c>
      <c r="BX7" s="12">
        <v>0</v>
      </c>
      <c r="BY7" s="12">
        <v>0</v>
      </c>
      <c r="BZ7" s="12">
        <f t="shared" si="7"/>
        <v>35779423</v>
      </c>
      <c r="CK7" s="17" t="s">
        <v>91</v>
      </c>
      <c r="CL7" s="12">
        <f t="shared" ref="CL7:CT7" si="11">SUM(C61:C166)+SUM(C175:C180)</f>
        <v>17341041</v>
      </c>
      <c r="CM7" s="12">
        <f t="shared" si="11"/>
        <v>116777613</v>
      </c>
      <c r="CN7" s="12">
        <f t="shared" si="11"/>
        <v>7024998</v>
      </c>
      <c r="CO7" s="12">
        <f t="shared" si="11"/>
        <v>54967380</v>
      </c>
      <c r="CP7" s="12">
        <f t="shared" si="11"/>
        <v>20474868</v>
      </c>
      <c r="CQ7" s="12">
        <f t="shared" si="11"/>
        <v>15731354</v>
      </c>
      <c r="CR7" s="12">
        <f t="shared" si="11"/>
        <v>13853458</v>
      </c>
      <c r="CS7" s="12">
        <f t="shared" si="11"/>
        <v>67749312</v>
      </c>
      <c r="CT7" s="12">
        <f t="shared" si="11"/>
        <v>12625826</v>
      </c>
      <c r="CU7" s="12">
        <f t="shared" ref="CU7:FF7" si="12">SUM(L61:L166)+SUM(L175:L180)</f>
        <v>21274938</v>
      </c>
      <c r="CV7" s="12">
        <f t="shared" si="12"/>
        <v>54831920</v>
      </c>
      <c r="CW7" s="12">
        <f t="shared" si="12"/>
        <v>183367366</v>
      </c>
      <c r="CX7" s="12">
        <f t="shared" si="12"/>
        <v>7806624</v>
      </c>
      <c r="CY7" s="12">
        <f t="shared" si="12"/>
        <v>154353541</v>
      </c>
      <c r="CZ7" s="12">
        <f t="shared" si="12"/>
        <v>44433686</v>
      </c>
      <c r="DA7" s="12">
        <f t="shared" si="12"/>
        <v>28694013</v>
      </c>
      <c r="DB7" s="12">
        <f t="shared" si="12"/>
        <v>42304306</v>
      </c>
      <c r="DC7" s="12">
        <f t="shared" si="12"/>
        <v>27558970</v>
      </c>
      <c r="DD7" s="12">
        <f t="shared" si="12"/>
        <v>28110299</v>
      </c>
      <c r="DE7" s="12">
        <f t="shared" si="12"/>
        <v>51320978</v>
      </c>
      <c r="DF7" s="12">
        <f t="shared" si="12"/>
        <v>9293266</v>
      </c>
      <c r="DG7" s="12">
        <f t="shared" si="12"/>
        <v>23233971</v>
      </c>
      <c r="DH7" s="12">
        <f t="shared" si="12"/>
        <v>135247547</v>
      </c>
      <c r="DI7" s="12">
        <f t="shared" si="12"/>
        <v>11256871</v>
      </c>
      <c r="DJ7" s="12">
        <f t="shared" si="12"/>
        <v>18520463</v>
      </c>
      <c r="DK7" s="12">
        <f t="shared" si="12"/>
        <v>10646197</v>
      </c>
      <c r="DL7" s="12">
        <f t="shared" si="12"/>
        <v>86345863</v>
      </c>
      <c r="DM7" s="12">
        <f t="shared" si="12"/>
        <v>6745239</v>
      </c>
      <c r="DN7" s="12">
        <f t="shared" si="12"/>
        <v>22074478</v>
      </c>
      <c r="DO7" s="12">
        <f t="shared" si="12"/>
        <v>7828825</v>
      </c>
      <c r="DP7" s="12">
        <f t="shared" si="12"/>
        <v>33408703</v>
      </c>
      <c r="DQ7" s="12">
        <f t="shared" si="12"/>
        <v>384139669</v>
      </c>
      <c r="DR7" s="12">
        <f t="shared" si="12"/>
        <v>48946083</v>
      </c>
      <c r="DS7" s="12">
        <f t="shared" si="12"/>
        <v>6002064</v>
      </c>
      <c r="DT7" s="12">
        <f t="shared" si="12"/>
        <v>6684647</v>
      </c>
      <c r="DU7" s="12">
        <f t="shared" si="12"/>
        <v>17828615</v>
      </c>
      <c r="DV7" s="12">
        <f t="shared" si="12"/>
        <v>196885112</v>
      </c>
      <c r="DW7" s="12">
        <f t="shared" si="12"/>
        <v>11678230</v>
      </c>
      <c r="DX7" s="12">
        <f t="shared" si="12"/>
        <v>60393191</v>
      </c>
      <c r="DY7" s="12">
        <f t="shared" si="12"/>
        <v>76572131</v>
      </c>
      <c r="DZ7" s="12">
        <f t="shared" si="12"/>
        <v>32436910</v>
      </c>
      <c r="EA7" s="12">
        <f t="shared" si="12"/>
        <v>17902060</v>
      </c>
      <c r="EB7" s="12">
        <f t="shared" si="12"/>
        <v>9678817</v>
      </c>
      <c r="EC7" s="12">
        <f t="shared" si="12"/>
        <v>155933397</v>
      </c>
      <c r="ED7" s="12">
        <f t="shared" si="12"/>
        <v>46626792</v>
      </c>
      <c r="EE7" s="12">
        <f t="shared" si="12"/>
        <v>12381881</v>
      </c>
      <c r="EF7" s="12">
        <f t="shared" si="12"/>
        <v>23558184</v>
      </c>
      <c r="EG7" s="12">
        <f t="shared" si="12"/>
        <v>94472497</v>
      </c>
      <c r="EH7" s="12">
        <f t="shared" si="12"/>
        <v>3312227</v>
      </c>
      <c r="EI7" s="12">
        <f t="shared" si="12"/>
        <v>25594911</v>
      </c>
      <c r="EJ7" s="12">
        <f t="shared" si="12"/>
        <v>22472064</v>
      </c>
      <c r="EK7" s="12">
        <f t="shared" si="12"/>
        <v>33033134</v>
      </c>
      <c r="EL7" s="12">
        <f t="shared" si="12"/>
        <v>44279213</v>
      </c>
      <c r="EM7" s="12">
        <f t="shared" si="12"/>
        <v>71440141</v>
      </c>
      <c r="EN7" s="12">
        <f t="shared" si="12"/>
        <v>76400627</v>
      </c>
      <c r="EO7" s="12">
        <f t="shared" si="12"/>
        <v>120709314</v>
      </c>
      <c r="EP7" s="12">
        <f t="shared" si="12"/>
        <v>164130447</v>
      </c>
      <c r="EQ7" s="12">
        <f t="shared" si="12"/>
        <v>15132318</v>
      </c>
      <c r="ER7" s="12">
        <f t="shared" si="12"/>
        <v>27480537</v>
      </c>
      <c r="ES7" s="12">
        <f t="shared" si="12"/>
        <v>54704180</v>
      </c>
      <c r="ET7" s="12">
        <f t="shared" si="12"/>
        <v>15487235</v>
      </c>
      <c r="EU7" s="12">
        <f t="shared" si="12"/>
        <v>14778981</v>
      </c>
      <c r="EV7" s="12">
        <f t="shared" si="12"/>
        <v>43366577</v>
      </c>
      <c r="EW7" s="12">
        <f t="shared" si="12"/>
        <v>62038743</v>
      </c>
      <c r="EX7" s="12">
        <f t="shared" si="12"/>
        <v>38468151</v>
      </c>
      <c r="EY7" s="12">
        <f t="shared" si="12"/>
        <v>89982609</v>
      </c>
      <c r="EZ7" s="12">
        <f t="shared" si="12"/>
        <v>21902606</v>
      </c>
      <c r="FA7" s="12">
        <f t="shared" si="12"/>
        <v>18594447</v>
      </c>
      <c r="FB7" s="12">
        <f t="shared" si="12"/>
        <v>30297496</v>
      </c>
      <c r="FC7" s="12">
        <f t="shared" si="12"/>
        <v>37903397</v>
      </c>
      <c r="FD7" s="12">
        <f t="shared" si="12"/>
        <v>90256614</v>
      </c>
      <c r="FE7" s="12">
        <f t="shared" si="12"/>
        <v>88006611</v>
      </c>
      <c r="FF7" s="12">
        <f t="shared" si="12"/>
        <v>156652359.14999998</v>
      </c>
      <c r="FG7" s="12">
        <f t="shared" ref="FG7:FH7" si="13">SUM(BX61:BX166)+SUM(BX175:BX180)</f>
        <v>196702981</v>
      </c>
      <c r="FH7" s="12">
        <f t="shared" si="13"/>
        <v>0</v>
      </c>
      <c r="FI7" s="12">
        <f>SUM(BZ61:BZ166)+SUM(BZ175:BZ180)</f>
        <v>4100452114.1499996</v>
      </c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</row>
    <row r="8" spans="1:189" x14ac:dyDescent="0.25">
      <c r="A8" s="11" t="s">
        <v>92</v>
      </c>
      <c r="B8" s="11" t="s">
        <v>93</v>
      </c>
      <c r="C8" s="12">
        <v>23999</v>
      </c>
      <c r="D8" s="12">
        <v>24414054</v>
      </c>
      <c r="E8" s="12">
        <v>0</v>
      </c>
      <c r="F8" s="12">
        <v>10138751</v>
      </c>
      <c r="G8" s="12">
        <v>3451325</v>
      </c>
      <c r="H8" s="12">
        <v>0</v>
      </c>
      <c r="I8" s="12">
        <v>0</v>
      </c>
      <c r="J8" s="12">
        <v>12756595</v>
      </c>
      <c r="K8" s="12">
        <v>0</v>
      </c>
      <c r="L8" s="12">
        <v>0</v>
      </c>
      <c r="M8" s="13"/>
      <c r="N8" s="12">
        <v>0</v>
      </c>
      <c r="O8" s="12">
        <v>0</v>
      </c>
      <c r="P8" s="13">
        <v>125057102</v>
      </c>
      <c r="Q8" s="12">
        <v>6671126</v>
      </c>
      <c r="R8" s="13">
        <v>0</v>
      </c>
      <c r="S8" s="12">
        <v>0</v>
      </c>
      <c r="T8" s="12">
        <v>500144</v>
      </c>
      <c r="U8" s="12">
        <v>0</v>
      </c>
      <c r="V8" s="12">
        <v>0</v>
      </c>
      <c r="W8" s="12">
        <v>456496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3"/>
      <c r="AH8" s="13"/>
      <c r="AI8" s="12">
        <v>0</v>
      </c>
      <c r="AJ8" s="12">
        <v>0</v>
      </c>
      <c r="AK8" s="12">
        <v>0</v>
      </c>
      <c r="AL8" s="12">
        <v>0</v>
      </c>
      <c r="AM8" s="13">
        <v>74200719</v>
      </c>
      <c r="AN8" s="12">
        <v>0</v>
      </c>
      <c r="AO8" s="12">
        <v>8186510</v>
      </c>
      <c r="AP8" s="12">
        <v>0</v>
      </c>
      <c r="AQ8" s="12">
        <v>0</v>
      </c>
      <c r="AR8" s="12">
        <v>0</v>
      </c>
      <c r="AS8" s="12">
        <v>0</v>
      </c>
      <c r="AT8" s="12">
        <v>27996580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1795882</v>
      </c>
      <c r="BB8" s="12">
        <v>0</v>
      </c>
      <c r="BC8" s="12">
        <v>0</v>
      </c>
      <c r="BD8" s="13"/>
      <c r="BE8" s="12">
        <v>14578</v>
      </c>
      <c r="BF8" s="13"/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2333172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3"/>
      <c r="BV8" s="12">
        <v>0</v>
      </c>
      <c r="BW8" s="12">
        <v>0</v>
      </c>
      <c r="BX8" s="12">
        <v>0</v>
      </c>
      <c r="BY8" s="12">
        <v>0</v>
      </c>
      <c r="BZ8" s="12">
        <f t="shared" si="7"/>
        <v>297997033</v>
      </c>
      <c r="CK8" s="18" t="s">
        <v>1362</v>
      </c>
      <c r="CL8" s="12">
        <f t="shared" ref="CL8:CT8" si="14">C168+C169+C170+C171+C172+C173</f>
        <v>4793999</v>
      </c>
      <c r="CM8" s="12">
        <f t="shared" si="14"/>
        <v>32516866</v>
      </c>
      <c r="CN8" s="12">
        <f t="shared" si="14"/>
        <v>3573254</v>
      </c>
      <c r="CO8" s="12">
        <f t="shared" si="14"/>
        <v>10488240</v>
      </c>
      <c r="CP8" s="12">
        <f t="shared" si="14"/>
        <v>4588010</v>
      </c>
      <c r="CQ8" s="12">
        <f t="shared" si="14"/>
        <v>2971598</v>
      </c>
      <c r="CR8" s="12">
        <f t="shared" si="14"/>
        <v>5944446</v>
      </c>
      <c r="CS8" s="12">
        <f t="shared" si="14"/>
        <v>19074015</v>
      </c>
      <c r="CT8" s="12">
        <f t="shared" si="14"/>
        <v>4214862</v>
      </c>
      <c r="CU8" s="12">
        <f t="shared" ref="CU8:FF8" si="15">L168+L169+L170+L171+L172+L173</f>
        <v>4708807</v>
      </c>
      <c r="CV8" s="12">
        <f t="shared" si="15"/>
        <v>57797518</v>
      </c>
      <c r="CW8" s="12">
        <f t="shared" si="15"/>
        <v>46116626</v>
      </c>
      <c r="CX8" s="12">
        <f t="shared" si="15"/>
        <v>4298497</v>
      </c>
      <c r="CY8" s="12">
        <f t="shared" si="15"/>
        <v>102301106</v>
      </c>
      <c r="CZ8" s="12">
        <f t="shared" si="15"/>
        <v>10977609</v>
      </c>
      <c r="DA8" s="12">
        <f t="shared" si="15"/>
        <v>7880342</v>
      </c>
      <c r="DB8" s="12">
        <f t="shared" si="15"/>
        <v>9135371</v>
      </c>
      <c r="DC8" s="12">
        <f t="shared" si="15"/>
        <v>5273543</v>
      </c>
      <c r="DD8" s="12">
        <f t="shared" si="15"/>
        <v>6740262</v>
      </c>
      <c r="DE8" s="12">
        <f t="shared" si="15"/>
        <v>15236887</v>
      </c>
      <c r="DF8" s="12">
        <f t="shared" si="15"/>
        <v>1071290</v>
      </c>
      <c r="DG8" s="12">
        <f t="shared" si="15"/>
        <v>3828506</v>
      </c>
      <c r="DH8" s="12">
        <f t="shared" si="15"/>
        <v>37392392</v>
      </c>
      <c r="DI8" s="12">
        <f t="shared" si="15"/>
        <v>4895523</v>
      </c>
      <c r="DJ8" s="12">
        <f t="shared" si="15"/>
        <v>6279067</v>
      </c>
      <c r="DK8" s="12">
        <f t="shared" si="15"/>
        <v>5561858</v>
      </c>
      <c r="DL8" s="12">
        <f t="shared" si="15"/>
        <v>26646812</v>
      </c>
      <c r="DM8" s="12">
        <f t="shared" si="15"/>
        <v>1357590</v>
      </c>
      <c r="DN8" s="12">
        <f t="shared" si="15"/>
        <v>4677742</v>
      </c>
      <c r="DO8" s="12">
        <f t="shared" si="15"/>
        <v>1439094</v>
      </c>
      <c r="DP8" s="12">
        <f t="shared" si="15"/>
        <v>19285193</v>
      </c>
      <c r="DQ8" s="12">
        <f t="shared" si="15"/>
        <v>111723311</v>
      </c>
      <c r="DR8" s="12">
        <f t="shared" si="15"/>
        <v>14421315</v>
      </c>
      <c r="DS8" s="12">
        <f t="shared" si="15"/>
        <v>1347282</v>
      </c>
      <c r="DT8" s="12">
        <f t="shared" si="15"/>
        <v>3120766</v>
      </c>
      <c r="DU8" s="12">
        <f t="shared" si="15"/>
        <v>4894298</v>
      </c>
      <c r="DV8" s="12">
        <f t="shared" si="15"/>
        <v>58520888</v>
      </c>
      <c r="DW8" s="12">
        <f t="shared" si="15"/>
        <v>4151321</v>
      </c>
      <c r="DX8" s="12">
        <f t="shared" si="15"/>
        <v>16773881</v>
      </c>
      <c r="DY8" s="12">
        <f t="shared" si="15"/>
        <v>17308003</v>
      </c>
      <c r="DZ8" s="12">
        <f t="shared" si="15"/>
        <v>6108173</v>
      </c>
      <c r="EA8" s="12">
        <f t="shared" si="15"/>
        <v>3532313</v>
      </c>
      <c r="EB8" s="12">
        <f t="shared" si="15"/>
        <v>3699027</v>
      </c>
      <c r="EC8" s="12">
        <f t="shared" si="15"/>
        <v>54567063</v>
      </c>
      <c r="ED8" s="12">
        <f t="shared" si="15"/>
        <v>15859337</v>
      </c>
      <c r="EE8" s="12">
        <f t="shared" si="15"/>
        <v>4517315</v>
      </c>
      <c r="EF8" s="12">
        <f t="shared" si="15"/>
        <v>4285989</v>
      </c>
      <c r="EG8" s="12">
        <f t="shared" si="15"/>
        <v>46660435</v>
      </c>
      <c r="EH8" s="12">
        <f t="shared" si="15"/>
        <v>3325769</v>
      </c>
      <c r="EI8" s="12">
        <f t="shared" si="15"/>
        <v>6219051</v>
      </c>
      <c r="EJ8" s="12">
        <f t="shared" si="15"/>
        <v>5743277</v>
      </c>
      <c r="EK8" s="12">
        <f t="shared" si="15"/>
        <v>10916996</v>
      </c>
      <c r="EL8" s="12">
        <f t="shared" si="15"/>
        <v>20007424</v>
      </c>
      <c r="EM8" s="12">
        <f t="shared" si="15"/>
        <v>21614552</v>
      </c>
      <c r="EN8" s="12">
        <f t="shared" si="15"/>
        <v>24269331</v>
      </c>
      <c r="EO8" s="12">
        <f t="shared" si="15"/>
        <v>20072932</v>
      </c>
      <c r="EP8" s="12">
        <f t="shared" si="15"/>
        <v>51556122</v>
      </c>
      <c r="EQ8" s="12">
        <f t="shared" si="15"/>
        <v>3379956</v>
      </c>
      <c r="ER8" s="12">
        <f t="shared" si="15"/>
        <v>11741278</v>
      </c>
      <c r="ES8" s="12">
        <f t="shared" si="15"/>
        <v>17599181</v>
      </c>
      <c r="ET8" s="12">
        <f t="shared" si="15"/>
        <v>5596529</v>
      </c>
      <c r="EU8" s="12">
        <f t="shared" si="15"/>
        <v>4076743</v>
      </c>
      <c r="EV8" s="12">
        <f t="shared" si="15"/>
        <v>14790865</v>
      </c>
      <c r="EW8" s="12">
        <f t="shared" si="15"/>
        <v>18143724</v>
      </c>
      <c r="EX8" s="12">
        <f t="shared" si="15"/>
        <v>17380260</v>
      </c>
      <c r="EY8" s="12">
        <f t="shared" si="15"/>
        <v>23200167</v>
      </c>
      <c r="EZ8" s="12">
        <f t="shared" si="15"/>
        <v>5905356</v>
      </c>
      <c r="FA8" s="12">
        <f t="shared" si="15"/>
        <v>5377213</v>
      </c>
      <c r="FB8" s="12">
        <f t="shared" si="15"/>
        <v>8575688</v>
      </c>
      <c r="FC8" s="12">
        <f t="shared" si="15"/>
        <v>12835200</v>
      </c>
      <c r="FD8" s="12">
        <f t="shared" si="15"/>
        <v>29314655</v>
      </c>
      <c r="FE8" s="12">
        <f t="shared" si="15"/>
        <v>21866200</v>
      </c>
      <c r="FF8" s="12">
        <f t="shared" si="15"/>
        <v>0</v>
      </c>
      <c r="FG8" s="12">
        <f t="shared" ref="FG8:FH8" si="16">BX168+BX169+BX170+BX171+BX172+BX173</f>
        <v>0</v>
      </c>
      <c r="FH8" s="12">
        <f t="shared" si="16"/>
        <v>0</v>
      </c>
      <c r="FI8" s="12">
        <f>BZ168+BZ169+BZ170+BZ171+BZ172+BZ173</f>
        <v>1206066111</v>
      </c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</row>
    <row r="9" spans="1:189" x14ac:dyDescent="0.25">
      <c r="A9" s="11" t="s">
        <v>94</v>
      </c>
      <c r="B9" s="11" t="s">
        <v>95</v>
      </c>
      <c r="C9" s="12"/>
      <c r="D9" s="12"/>
      <c r="E9" s="12"/>
      <c r="F9" s="12"/>
      <c r="G9" s="12"/>
      <c r="H9" s="12"/>
      <c r="I9" s="12"/>
      <c r="J9" s="12"/>
      <c r="K9" s="12">
        <v>0</v>
      </c>
      <c r="L9" s="12">
        <v>0</v>
      </c>
      <c r="M9" s="13"/>
      <c r="N9" s="12"/>
      <c r="O9" s="12"/>
      <c r="P9" s="13"/>
      <c r="Q9" s="12"/>
      <c r="R9" s="13">
        <v>0</v>
      </c>
      <c r="S9" s="12"/>
      <c r="T9" s="12">
        <v>0</v>
      </c>
      <c r="U9" s="12"/>
      <c r="V9" s="12"/>
      <c r="W9" s="12"/>
      <c r="X9" s="12"/>
      <c r="Y9" s="12"/>
      <c r="Z9" s="12"/>
      <c r="AA9" s="12"/>
      <c r="AB9" s="12"/>
      <c r="AC9" s="12">
        <v>0</v>
      </c>
      <c r="AD9" s="12"/>
      <c r="AE9" s="12"/>
      <c r="AF9" s="12"/>
      <c r="AG9" s="13"/>
      <c r="AH9" s="13"/>
      <c r="AI9" s="12"/>
      <c r="AJ9" s="12"/>
      <c r="AK9" s="12"/>
      <c r="AL9" s="12">
        <v>0</v>
      </c>
      <c r="AM9" s="13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12"/>
      <c r="BF9" s="13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3"/>
      <c r="BV9" s="12"/>
      <c r="BW9" s="12">
        <v>0</v>
      </c>
      <c r="BX9" s="12"/>
      <c r="BY9" s="12"/>
      <c r="BZ9" s="12">
        <f t="shared" si="7"/>
        <v>0</v>
      </c>
      <c r="CK9" s="19" t="s">
        <v>96</v>
      </c>
      <c r="CL9" s="12">
        <f t="shared" ref="CL9:CT9" si="17">SUM(C182:C227)</f>
        <v>5892386</v>
      </c>
      <c r="CM9" s="12">
        <f t="shared" si="17"/>
        <v>42077365</v>
      </c>
      <c r="CN9" s="12">
        <f t="shared" si="17"/>
        <v>4697428</v>
      </c>
      <c r="CO9" s="12">
        <f t="shared" si="17"/>
        <v>10481603</v>
      </c>
      <c r="CP9" s="12">
        <f t="shared" si="17"/>
        <v>5653750</v>
      </c>
      <c r="CQ9" s="12">
        <f t="shared" si="17"/>
        <v>5256860</v>
      </c>
      <c r="CR9" s="12">
        <f t="shared" si="17"/>
        <v>4993940</v>
      </c>
      <c r="CS9" s="12">
        <f t="shared" si="17"/>
        <v>17288491</v>
      </c>
      <c r="CT9" s="12">
        <f t="shared" si="17"/>
        <v>6352697</v>
      </c>
      <c r="CU9" s="12">
        <f t="shared" ref="CU9:FF9" si="18">SUM(L182:L227)</f>
        <v>10840488</v>
      </c>
      <c r="CV9" s="12">
        <f t="shared" si="18"/>
        <v>25484058</v>
      </c>
      <c r="CW9" s="12">
        <f t="shared" si="18"/>
        <v>45431289</v>
      </c>
      <c r="CX9" s="12">
        <f t="shared" si="18"/>
        <v>3708123</v>
      </c>
      <c r="CY9" s="12">
        <f t="shared" si="18"/>
        <v>90091104</v>
      </c>
      <c r="CZ9" s="12">
        <f t="shared" si="18"/>
        <v>14634190</v>
      </c>
      <c r="DA9" s="12">
        <f t="shared" si="18"/>
        <v>10918484</v>
      </c>
      <c r="DB9" s="12">
        <f t="shared" si="18"/>
        <v>12720925</v>
      </c>
      <c r="DC9" s="12">
        <f t="shared" si="18"/>
        <v>9689962</v>
      </c>
      <c r="DD9" s="12">
        <f t="shared" si="18"/>
        <v>13989189</v>
      </c>
      <c r="DE9" s="12">
        <f t="shared" si="18"/>
        <v>20487923</v>
      </c>
      <c r="DF9" s="12">
        <f t="shared" si="18"/>
        <v>3402097</v>
      </c>
      <c r="DG9" s="12">
        <f t="shared" si="18"/>
        <v>10413957</v>
      </c>
      <c r="DH9" s="12">
        <f t="shared" si="18"/>
        <v>29084512</v>
      </c>
      <c r="DI9" s="12">
        <f t="shared" si="18"/>
        <v>4182773</v>
      </c>
      <c r="DJ9" s="12">
        <f t="shared" si="18"/>
        <v>5198214</v>
      </c>
      <c r="DK9" s="12">
        <f t="shared" si="18"/>
        <v>5145277</v>
      </c>
      <c r="DL9" s="12">
        <f t="shared" si="18"/>
        <v>33092176</v>
      </c>
      <c r="DM9" s="12">
        <f t="shared" si="18"/>
        <v>3408616</v>
      </c>
      <c r="DN9" s="12">
        <f t="shared" si="18"/>
        <v>9448466</v>
      </c>
      <c r="DO9" s="12">
        <f t="shared" si="18"/>
        <v>3097382</v>
      </c>
      <c r="DP9" s="12">
        <f t="shared" si="18"/>
        <v>18708574</v>
      </c>
      <c r="DQ9" s="12">
        <f t="shared" si="18"/>
        <v>134961735</v>
      </c>
      <c r="DR9" s="12">
        <f t="shared" si="18"/>
        <v>23106403</v>
      </c>
      <c r="DS9" s="12">
        <f t="shared" si="18"/>
        <v>1874108</v>
      </c>
      <c r="DT9" s="12">
        <f t="shared" si="18"/>
        <v>2584047</v>
      </c>
      <c r="DU9" s="12">
        <f t="shared" si="18"/>
        <v>9226881</v>
      </c>
      <c r="DV9" s="12">
        <f t="shared" si="18"/>
        <v>68002025</v>
      </c>
      <c r="DW9" s="12">
        <f t="shared" si="18"/>
        <v>7475089</v>
      </c>
      <c r="DX9" s="12">
        <f t="shared" si="18"/>
        <v>19414586</v>
      </c>
      <c r="DY9" s="12">
        <f t="shared" si="18"/>
        <v>18046770</v>
      </c>
      <c r="DZ9" s="12">
        <f t="shared" si="18"/>
        <v>13841258</v>
      </c>
      <c r="EA9" s="12">
        <f t="shared" si="18"/>
        <v>7653474</v>
      </c>
      <c r="EB9" s="12">
        <f t="shared" si="18"/>
        <v>4720781</v>
      </c>
      <c r="EC9" s="12">
        <f t="shared" si="18"/>
        <v>27258711</v>
      </c>
      <c r="ED9" s="12">
        <f t="shared" si="18"/>
        <v>14982728</v>
      </c>
      <c r="EE9" s="12">
        <f t="shared" si="18"/>
        <v>3379665</v>
      </c>
      <c r="EF9" s="12">
        <f t="shared" si="18"/>
        <v>6717701</v>
      </c>
      <c r="EG9" s="12">
        <f t="shared" si="18"/>
        <v>18584590</v>
      </c>
      <c r="EH9" s="12">
        <f t="shared" si="18"/>
        <v>1913457</v>
      </c>
      <c r="EI9" s="12">
        <f t="shared" si="18"/>
        <v>11018370</v>
      </c>
      <c r="EJ9" s="12">
        <f t="shared" si="18"/>
        <v>12020102</v>
      </c>
      <c r="EK9" s="12">
        <f t="shared" si="18"/>
        <v>12797190</v>
      </c>
      <c r="EL9" s="12">
        <f t="shared" si="18"/>
        <v>18651776</v>
      </c>
      <c r="EM9" s="12">
        <f t="shared" si="18"/>
        <v>29768697</v>
      </c>
      <c r="EN9" s="12">
        <f t="shared" si="18"/>
        <v>18920738</v>
      </c>
      <c r="EO9" s="12">
        <f t="shared" si="18"/>
        <v>39870323</v>
      </c>
      <c r="EP9" s="12">
        <f t="shared" si="18"/>
        <v>33372966</v>
      </c>
      <c r="EQ9" s="12">
        <f t="shared" si="18"/>
        <v>3592708</v>
      </c>
      <c r="ER9" s="12">
        <f t="shared" si="18"/>
        <v>7414581</v>
      </c>
      <c r="ES9" s="12">
        <f t="shared" si="18"/>
        <v>12283057</v>
      </c>
      <c r="ET9" s="12">
        <f t="shared" si="18"/>
        <v>4343516</v>
      </c>
      <c r="EU9" s="12">
        <f t="shared" si="18"/>
        <v>3814047</v>
      </c>
      <c r="EV9" s="12">
        <f t="shared" si="18"/>
        <v>12384491</v>
      </c>
      <c r="EW9" s="12">
        <f t="shared" si="18"/>
        <v>16948579</v>
      </c>
      <c r="EX9" s="12">
        <f t="shared" si="18"/>
        <v>14179451</v>
      </c>
      <c r="EY9" s="12">
        <f t="shared" si="18"/>
        <v>27656709</v>
      </c>
      <c r="EZ9" s="12">
        <f t="shared" si="18"/>
        <v>6497004</v>
      </c>
      <c r="FA9" s="12">
        <f t="shared" si="18"/>
        <v>13341678</v>
      </c>
      <c r="FB9" s="12">
        <f t="shared" si="18"/>
        <v>7703578</v>
      </c>
      <c r="FC9" s="12">
        <f t="shared" si="18"/>
        <v>5983709</v>
      </c>
      <c r="FD9" s="12">
        <f t="shared" si="18"/>
        <v>18667230</v>
      </c>
      <c r="FE9" s="12">
        <f t="shared" si="18"/>
        <v>11303262</v>
      </c>
      <c r="FF9" s="12">
        <f t="shared" si="18"/>
        <v>13787250</v>
      </c>
      <c r="FG9" s="12">
        <f t="shared" ref="FG9:FH9" si="19">SUM(BX182:BX227)</f>
        <v>9998862</v>
      </c>
      <c r="FH9" s="12">
        <f t="shared" si="19"/>
        <v>0</v>
      </c>
      <c r="FI9" s="12">
        <f>SUM(BZ182:BZ227)</f>
        <v>1235936182</v>
      </c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</row>
    <row r="10" spans="1:189" x14ac:dyDescent="0.25">
      <c r="A10" s="11" t="s">
        <v>97</v>
      </c>
      <c r="B10" s="11" t="s">
        <v>98</v>
      </c>
      <c r="C10" s="12">
        <v>-2865</v>
      </c>
      <c r="D10" s="12">
        <v>0</v>
      </c>
      <c r="E10" s="12">
        <v>0</v>
      </c>
      <c r="F10" s="12">
        <v>27058340</v>
      </c>
      <c r="G10" s="12">
        <v>8181102</v>
      </c>
      <c r="H10" s="12">
        <v>8011692</v>
      </c>
      <c r="I10" s="12">
        <v>16485822</v>
      </c>
      <c r="J10" s="12">
        <v>42954672</v>
      </c>
      <c r="K10" s="12">
        <v>3620096</v>
      </c>
      <c r="L10" s="12">
        <v>0</v>
      </c>
      <c r="M10" s="13">
        <f>153137592+73922312</f>
        <v>227059904</v>
      </c>
      <c r="N10" s="12">
        <v>0</v>
      </c>
      <c r="O10" s="12">
        <v>6650887</v>
      </c>
      <c r="P10" s="13"/>
      <c r="Q10" s="12">
        <v>0</v>
      </c>
      <c r="R10" s="13">
        <v>0</v>
      </c>
      <c r="S10" s="12">
        <v>0</v>
      </c>
      <c r="T10" s="12">
        <v>13828460</v>
      </c>
      <c r="U10" s="12">
        <v>16768981</v>
      </c>
      <c r="V10" s="12">
        <v>0</v>
      </c>
      <c r="W10" s="12">
        <v>0</v>
      </c>
      <c r="X10" s="12">
        <v>5589848</v>
      </c>
      <c r="Y10" s="12">
        <v>0</v>
      </c>
      <c r="Z10" s="12">
        <v>0</v>
      </c>
      <c r="AA10" s="12">
        <v>0</v>
      </c>
      <c r="AB10" s="12">
        <v>29650453</v>
      </c>
      <c r="AC10" s="12">
        <v>63565521</v>
      </c>
      <c r="AD10" s="12">
        <v>2802021</v>
      </c>
      <c r="AE10" s="12">
        <v>0</v>
      </c>
      <c r="AF10" s="12">
        <v>2529891</v>
      </c>
      <c r="AG10" s="13"/>
      <c r="AH10" s="13"/>
      <c r="AI10" s="12">
        <v>30784078</v>
      </c>
      <c r="AJ10" s="12">
        <v>2509111</v>
      </c>
      <c r="AK10" s="12">
        <v>3658506</v>
      </c>
      <c r="AL10" s="12">
        <v>10101338</v>
      </c>
      <c r="AM10" s="13"/>
      <c r="AN10" s="12">
        <v>0</v>
      </c>
      <c r="AO10" s="12">
        <v>37616180</v>
      </c>
      <c r="AP10" s="12">
        <v>0</v>
      </c>
      <c r="AQ10" s="12">
        <v>0</v>
      </c>
      <c r="AR10" s="12">
        <v>-336787</v>
      </c>
      <c r="AS10" s="12">
        <v>5509764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5195418</v>
      </c>
      <c r="AZ10" s="12">
        <v>0</v>
      </c>
      <c r="BA10" s="12">
        <v>0</v>
      </c>
      <c r="BB10" s="12">
        <v>0</v>
      </c>
      <c r="BC10" s="12">
        <v>64924842</v>
      </c>
      <c r="BD10" s="13"/>
      <c r="BE10" s="12">
        <v>0</v>
      </c>
      <c r="BF10" s="13">
        <v>256868079</v>
      </c>
      <c r="BG10" s="12">
        <v>165422312</v>
      </c>
      <c r="BH10" s="12">
        <v>7284280</v>
      </c>
      <c r="BI10" s="12">
        <v>0</v>
      </c>
      <c r="BJ10" s="12">
        <v>0</v>
      </c>
      <c r="BK10" s="12">
        <v>3299780</v>
      </c>
      <c r="BL10" s="12">
        <v>0</v>
      </c>
      <c r="BM10" s="12">
        <v>0</v>
      </c>
      <c r="BN10" s="12">
        <v>0</v>
      </c>
      <c r="BO10" s="12">
        <v>0</v>
      </c>
      <c r="BP10" s="12">
        <v>46055324</v>
      </c>
      <c r="BQ10" s="12">
        <v>0</v>
      </c>
      <c r="BR10" s="12">
        <v>0</v>
      </c>
      <c r="BS10" s="12">
        <v>12940650</v>
      </c>
      <c r="BT10" s="12">
        <v>4540937</v>
      </c>
      <c r="BU10" s="13">
        <v>8670430</v>
      </c>
      <c r="BV10" s="12">
        <v>9240113</v>
      </c>
      <c r="BW10" s="12">
        <v>0</v>
      </c>
      <c r="BX10" s="12">
        <v>0</v>
      </c>
      <c r="BY10" s="12">
        <v>0</v>
      </c>
      <c r="BZ10" s="12">
        <f t="shared" si="7"/>
        <v>1149039180</v>
      </c>
      <c r="FV10" s="12"/>
      <c r="FW10" s="12"/>
      <c r="FX10" s="12"/>
      <c r="FY10" s="12"/>
      <c r="FZ10" s="12"/>
      <c r="GA10" s="12"/>
      <c r="GB10" s="12"/>
      <c r="GC10" s="12"/>
    </row>
    <row r="11" spans="1:189" x14ac:dyDescent="0.25">
      <c r="A11" s="11" t="s">
        <v>99</v>
      </c>
      <c r="B11" s="11" t="s">
        <v>100</v>
      </c>
      <c r="C11" s="12">
        <v>0</v>
      </c>
      <c r="D11" s="12">
        <v>0</v>
      </c>
      <c r="E11" s="12">
        <v>0</v>
      </c>
      <c r="F11" s="12">
        <v>643176</v>
      </c>
      <c r="G11" s="12">
        <v>745978</v>
      </c>
      <c r="H11" s="12">
        <v>0</v>
      </c>
      <c r="I11" s="12">
        <v>0</v>
      </c>
      <c r="J11" s="12">
        <v>1810293</v>
      </c>
      <c r="K11" s="12">
        <v>264023</v>
      </c>
      <c r="L11" s="12">
        <v>0</v>
      </c>
      <c r="M11" s="13">
        <f>570807+211641</f>
        <v>782448</v>
      </c>
      <c r="N11" s="12">
        <v>0</v>
      </c>
      <c r="O11" s="12">
        <v>547638</v>
      </c>
      <c r="P11" s="13"/>
      <c r="Q11" s="12">
        <v>0</v>
      </c>
      <c r="R11" s="13">
        <v>0</v>
      </c>
      <c r="S11" s="12">
        <v>0</v>
      </c>
      <c r="T11" s="12">
        <v>76725</v>
      </c>
      <c r="U11" s="12">
        <v>0</v>
      </c>
      <c r="V11" s="12">
        <v>0</v>
      </c>
      <c r="W11" s="12">
        <v>0</v>
      </c>
      <c r="X11" s="12">
        <v>64382</v>
      </c>
      <c r="Y11" s="12">
        <v>0</v>
      </c>
      <c r="Z11" s="12">
        <v>0</v>
      </c>
      <c r="AA11" s="12">
        <v>0</v>
      </c>
      <c r="AB11" s="12">
        <v>145651</v>
      </c>
      <c r="AC11" s="12">
        <v>279986</v>
      </c>
      <c r="AD11" s="12">
        <v>5969</v>
      </c>
      <c r="AE11" s="12">
        <v>0</v>
      </c>
      <c r="AF11" s="12">
        <v>4169</v>
      </c>
      <c r="AG11" s="13"/>
      <c r="AH11" s="13"/>
      <c r="AI11" s="12">
        <v>157158</v>
      </c>
      <c r="AJ11" s="12">
        <v>10512</v>
      </c>
      <c r="AK11" s="12">
        <v>12000</v>
      </c>
      <c r="AL11" s="12">
        <v>350638</v>
      </c>
      <c r="AM11" s="13"/>
      <c r="AN11" s="12">
        <v>0</v>
      </c>
      <c r="AO11" s="12">
        <v>187127</v>
      </c>
      <c r="AP11" s="12">
        <v>0</v>
      </c>
      <c r="AQ11" s="12">
        <v>0</v>
      </c>
      <c r="AR11" s="12">
        <v>0</v>
      </c>
      <c r="AS11" s="12">
        <v>140358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165104</v>
      </c>
      <c r="BD11" s="13"/>
      <c r="BE11" s="12">
        <v>0</v>
      </c>
      <c r="BF11" s="13">
        <v>1201641</v>
      </c>
      <c r="BG11" s="12">
        <v>875274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444193</v>
      </c>
      <c r="BT11" s="12">
        <v>119771</v>
      </c>
      <c r="BU11" s="13">
        <v>44006</v>
      </c>
      <c r="BV11" s="12">
        <v>0</v>
      </c>
      <c r="BW11" s="12">
        <v>0</v>
      </c>
      <c r="BX11" s="12">
        <v>0</v>
      </c>
      <c r="BY11" s="12">
        <v>0</v>
      </c>
      <c r="BZ11" s="12">
        <f t="shared" si="7"/>
        <v>9078220</v>
      </c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</row>
    <row r="12" spans="1:189" x14ac:dyDescent="0.25">
      <c r="A12" s="11" t="s">
        <v>101</v>
      </c>
      <c r="B12" s="11" t="s">
        <v>102</v>
      </c>
      <c r="C12" s="12">
        <v>0</v>
      </c>
      <c r="D12" s="12">
        <f>7037487</f>
        <v>7037487</v>
      </c>
      <c r="E12" s="12">
        <v>287360</v>
      </c>
      <c r="F12" s="12">
        <v>2557961</v>
      </c>
      <c r="G12" s="12">
        <v>196236</v>
      </c>
      <c r="H12" s="12">
        <v>1457366</v>
      </c>
      <c r="I12" s="12">
        <v>1258618</v>
      </c>
      <c r="J12" s="12">
        <v>3377893</v>
      </c>
      <c r="K12" s="12">
        <v>126612</v>
      </c>
      <c r="L12" s="12">
        <v>1004990</v>
      </c>
      <c r="M12" s="13">
        <f>16363+5210</f>
        <v>21573</v>
      </c>
      <c r="N12" s="12">
        <v>32820352</v>
      </c>
      <c r="O12" s="12">
        <v>3269109</v>
      </c>
      <c r="P12" s="13">
        <v>14697705</v>
      </c>
      <c r="Q12" s="12">
        <v>5162664</v>
      </c>
      <c r="R12" s="13">
        <v>1932792</v>
      </c>
      <c r="S12" s="12">
        <v>2585405</v>
      </c>
      <c r="T12" s="12">
        <v>0</v>
      </c>
      <c r="U12" s="12">
        <v>172707</v>
      </c>
      <c r="V12" s="12">
        <v>3453519</v>
      </c>
      <c r="W12" s="12">
        <v>0</v>
      </c>
      <c r="X12" s="12">
        <v>0</v>
      </c>
      <c r="Y12" s="12">
        <v>4969693</v>
      </c>
      <c r="Z12" s="12">
        <v>1806389</v>
      </c>
      <c r="AA12" s="12">
        <v>0</v>
      </c>
      <c r="AB12" s="12">
        <v>84037</v>
      </c>
      <c r="AC12" s="12">
        <v>8182187</v>
      </c>
      <c r="AD12" s="12">
        <v>46873</v>
      </c>
      <c r="AE12" s="12">
        <v>593423</v>
      </c>
      <c r="AF12" s="12">
        <v>39252</v>
      </c>
      <c r="AG12" s="13">
        <v>2499767</v>
      </c>
      <c r="AH12" s="13">
        <v>35067547</v>
      </c>
      <c r="AI12" s="12">
        <v>2624849</v>
      </c>
      <c r="AJ12" s="12">
        <v>397074</v>
      </c>
      <c r="AK12" s="12">
        <v>2978586</v>
      </c>
      <c r="AL12" s="12">
        <v>271312</v>
      </c>
      <c r="AM12" s="13">
        <v>11758081</v>
      </c>
      <c r="AN12" s="12">
        <v>1386524</v>
      </c>
      <c r="AO12" s="12">
        <v>2806626</v>
      </c>
      <c r="AP12" s="12">
        <v>5965155</v>
      </c>
      <c r="AQ12" s="12">
        <v>2105271</v>
      </c>
      <c r="AR12" s="12">
        <v>1220639</v>
      </c>
      <c r="AS12" s="12">
        <v>191459</v>
      </c>
      <c r="AT12" s="12">
        <v>8871171</v>
      </c>
      <c r="AU12" s="12">
        <v>5288434</v>
      </c>
      <c r="AV12" s="12">
        <v>86347</v>
      </c>
      <c r="AW12" s="12">
        <v>724180</v>
      </c>
      <c r="AX12" s="12">
        <v>2109790</v>
      </c>
      <c r="AY12" s="12">
        <v>57574</v>
      </c>
      <c r="AZ12" s="12">
        <v>101075</v>
      </c>
      <c r="BA12" s="12">
        <v>2809511</v>
      </c>
      <c r="BB12" s="12">
        <v>3440151</v>
      </c>
      <c r="BC12" s="12">
        <v>5132400</v>
      </c>
      <c r="BD12" s="13">
        <v>2314677</v>
      </c>
      <c r="BE12" s="12">
        <v>149930</v>
      </c>
      <c r="BF12" s="13">
        <v>13220027</v>
      </c>
      <c r="BG12" s="12">
        <v>5988188</v>
      </c>
      <c r="BH12" s="12">
        <v>32297</v>
      </c>
      <c r="BI12" s="12">
        <v>803390</v>
      </c>
      <c r="BJ12" s="12">
        <v>3161739</v>
      </c>
      <c r="BK12" s="12">
        <v>2814781</v>
      </c>
      <c r="BL12" s="12">
        <v>1646661</v>
      </c>
      <c r="BM12" s="12">
        <v>20075473</v>
      </c>
      <c r="BN12" s="12">
        <v>6791571</v>
      </c>
      <c r="BO12" s="12">
        <v>4203997</v>
      </c>
      <c r="BP12" s="12">
        <v>4515140</v>
      </c>
      <c r="BQ12" s="12">
        <v>980923</v>
      </c>
      <c r="BR12" s="12">
        <v>2707516</v>
      </c>
      <c r="BS12" s="12">
        <v>0</v>
      </c>
      <c r="BT12" s="12">
        <v>0</v>
      </c>
      <c r="BU12" s="13">
        <v>8341294</v>
      </c>
      <c r="BV12" s="12">
        <v>9305748</v>
      </c>
      <c r="BW12" s="12">
        <v>0</v>
      </c>
      <c r="BX12" s="12">
        <v>0</v>
      </c>
      <c r="BY12" s="12">
        <v>0</v>
      </c>
      <c r="BZ12" s="12">
        <f t="shared" si="7"/>
        <v>282089078</v>
      </c>
      <c r="FV12" s="12"/>
      <c r="FW12" s="12"/>
      <c r="FX12" s="12"/>
      <c r="FY12" s="12"/>
      <c r="FZ12" s="12"/>
      <c r="GA12" s="12"/>
      <c r="GB12" s="12"/>
      <c r="GC12" s="12"/>
    </row>
    <row r="13" spans="1:189" x14ac:dyDescent="0.25">
      <c r="A13" s="11" t="s">
        <v>103</v>
      </c>
      <c r="B13" s="11" t="s">
        <v>104</v>
      </c>
      <c r="C13" s="12">
        <v>0</v>
      </c>
      <c r="D13" s="12">
        <v>0</v>
      </c>
      <c r="E13" s="12">
        <v>0</v>
      </c>
      <c r="F13" s="12">
        <v>3784103</v>
      </c>
      <c r="G13" s="12">
        <v>1323461</v>
      </c>
      <c r="H13" s="12">
        <v>0</v>
      </c>
      <c r="I13" s="12">
        <v>862934</v>
      </c>
      <c r="J13" s="12">
        <v>4821719</v>
      </c>
      <c r="K13" s="12">
        <v>0</v>
      </c>
      <c r="L13" s="12">
        <v>0</v>
      </c>
      <c r="M13" s="13"/>
      <c r="N13" s="12">
        <v>0</v>
      </c>
      <c r="O13" s="12">
        <v>0</v>
      </c>
      <c r="P13" s="13"/>
      <c r="Q13" s="12">
        <v>0</v>
      </c>
      <c r="R13" s="13">
        <v>0</v>
      </c>
      <c r="S13" s="12">
        <v>4353606</v>
      </c>
      <c r="T13" s="12">
        <v>2281940</v>
      </c>
      <c r="U13" s="12">
        <v>0</v>
      </c>
      <c r="V13" s="12">
        <v>0</v>
      </c>
      <c r="W13" s="12">
        <v>0</v>
      </c>
      <c r="X13" s="12">
        <v>1251734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3"/>
      <c r="AH13" s="13"/>
      <c r="AI13" s="12">
        <v>0</v>
      </c>
      <c r="AJ13" s="12">
        <v>0</v>
      </c>
      <c r="AK13" s="12">
        <v>1297041</v>
      </c>
      <c r="AL13" s="12">
        <v>0</v>
      </c>
      <c r="AM13" s="13"/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169483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3"/>
      <c r="BE13" s="12">
        <v>217351</v>
      </c>
      <c r="BF13" s="13"/>
      <c r="BG13" s="12">
        <v>0</v>
      </c>
      <c r="BH13" s="12">
        <v>0</v>
      </c>
      <c r="BI13" s="12">
        <v>0</v>
      </c>
      <c r="BJ13" s="12">
        <v>3031381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3"/>
      <c r="BV13" s="12">
        <v>0</v>
      </c>
      <c r="BW13" s="12">
        <v>0</v>
      </c>
      <c r="BX13" s="12">
        <v>0</v>
      </c>
      <c r="BY13" s="12">
        <v>0</v>
      </c>
      <c r="BZ13" s="12">
        <f t="shared" si="7"/>
        <v>23394753</v>
      </c>
      <c r="FV13" s="12"/>
      <c r="FW13" s="12"/>
      <c r="FX13" s="12"/>
      <c r="FY13" s="12"/>
      <c r="FZ13" s="12"/>
      <c r="GA13" s="12"/>
      <c r="GB13" s="12"/>
      <c r="GC13" s="12"/>
    </row>
    <row r="14" spans="1:189" x14ac:dyDescent="0.25">
      <c r="A14" s="20" t="s">
        <v>105</v>
      </c>
      <c r="B14" s="20" t="s">
        <v>106</v>
      </c>
      <c r="C14" s="12"/>
      <c r="D14" s="12"/>
      <c r="E14" s="12"/>
      <c r="F14" s="12"/>
      <c r="G14" s="12"/>
      <c r="H14" s="12"/>
      <c r="I14" s="12"/>
      <c r="J14" s="12"/>
      <c r="K14" s="12">
        <v>0</v>
      </c>
      <c r="L14" s="12">
        <v>0</v>
      </c>
      <c r="M14" s="13"/>
      <c r="N14" s="12"/>
      <c r="O14" s="12"/>
      <c r="P14" s="13"/>
      <c r="Q14" s="12"/>
      <c r="R14" s="13">
        <v>0</v>
      </c>
      <c r="S14" s="12"/>
      <c r="T14" s="12">
        <v>0</v>
      </c>
      <c r="U14" s="12"/>
      <c r="V14" s="12"/>
      <c r="W14" s="12"/>
      <c r="X14" s="12"/>
      <c r="Y14" s="12"/>
      <c r="Z14" s="12"/>
      <c r="AA14" s="12"/>
      <c r="AB14" s="12"/>
      <c r="AC14" s="12">
        <v>0</v>
      </c>
      <c r="AD14" s="12"/>
      <c r="AE14" s="12"/>
      <c r="AF14" s="12"/>
      <c r="AG14" s="13"/>
      <c r="AH14" s="13"/>
      <c r="AI14" s="12"/>
      <c r="AJ14" s="12"/>
      <c r="AK14" s="12"/>
      <c r="AL14" s="12">
        <v>0</v>
      </c>
      <c r="AM14" s="13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12"/>
      <c r="BF14" s="13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3"/>
      <c r="BV14" s="12"/>
      <c r="BW14" s="12"/>
      <c r="BX14" s="12"/>
      <c r="BY14" s="12"/>
      <c r="BZ14" s="12">
        <f t="shared" si="7"/>
        <v>0</v>
      </c>
      <c r="FV14" s="12"/>
      <c r="FW14" s="12"/>
      <c r="FX14" s="12"/>
      <c r="FY14" s="12"/>
      <c r="FZ14" s="12"/>
      <c r="GA14" s="12"/>
      <c r="GB14" s="12"/>
      <c r="GC14" s="12"/>
    </row>
    <row r="15" spans="1:189" x14ac:dyDescent="0.25">
      <c r="A15" s="20" t="s">
        <v>107</v>
      </c>
      <c r="B15" s="20" t="s">
        <v>108</v>
      </c>
      <c r="C15" s="12">
        <v>0</v>
      </c>
      <c r="D15" s="12">
        <v>8875</v>
      </c>
      <c r="E15" s="12">
        <v>0</v>
      </c>
      <c r="F15" s="12">
        <v>22292</v>
      </c>
      <c r="G15" s="12">
        <v>10214</v>
      </c>
      <c r="H15" s="12">
        <v>0</v>
      </c>
      <c r="I15" s="12">
        <v>41657</v>
      </c>
      <c r="J15" s="12">
        <v>0</v>
      </c>
      <c r="K15" s="12">
        <v>95878</v>
      </c>
      <c r="L15" s="12">
        <v>5065</v>
      </c>
      <c r="M15" s="13"/>
      <c r="N15" s="12">
        <v>111345</v>
      </c>
      <c r="O15" s="12">
        <v>6400</v>
      </c>
      <c r="P15" s="13">
        <v>516987</v>
      </c>
      <c r="Q15" s="12">
        <v>0</v>
      </c>
      <c r="R15" s="13">
        <v>3643</v>
      </c>
      <c r="S15" s="12">
        <v>58141</v>
      </c>
      <c r="T15" s="12">
        <v>169399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19500</v>
      </c>
      <c r="AA15" s="12">
        <v>27922</v>
      </c>
      <c r="AB15" s="12">
        <v>0</v>
      </c>
      <c r="AC15" s="12">
        <v>134815</v>
      </c>
      <c r="AD15" s="12">
        <v>0</v>
      </c>
      <c r="AE15" s="12">
        <v>6350</v>
      </c>
      <c r="AF15" s="12">
        <v>63797</v>
      </c>
      <c r="AG15" s="13">
        <v>84822</v>
      </c>
      <c r="AH15" s="13">
        <v>118585</v>
      </c>
      <c r="AI15" s="12">
        <v>14730</v>
      </c>
      <c r="AJ15" s="12">
        <v>0</v>
      </c>
      <c r="AK15" s="12">
        <v>28478</v>
      </c>
      <c r="AL15" s="12">
        <v>13425</v>
      </c>
      <c r="AM15" s="13">
        <v>14736</v>
      </c>
      <c r="AN15" s="12">
        <v>0</v>
      </c>
      <c r="AO15" s="12">
        <v>54131</v>
      </c>
      <c r="AP15" s="12">
        <v>6250</v>
      </c>
      <c r="AQ15" s="12">
        <v>0</v>
      </c>
      <c r="AR15" s="12">
        <v>0</v>
      </c>
      <c r="AS15" s="12">
        <v>0</v>
      </c>
      <c r="AT15" s="12">
        <v>58351</v>
      </c>
      <c r="AU15" s="12">
        <v>2424</v>
      </c>
      <c r="AV15" s="12">
        <v>20476</v>
      </c>
      <c r="AW15" s="12">
        <v>1250</v>
      </c>
      <c r="AX15" s="12">
        <v>4149</v>
      </c>
      <c r="AY15" s="12">
        <v>0</v>
      </c>
      <c r="AZ15" s="12">
        <v>178268</v>
      </c>
      <c r="BA15" s="12">
        <v>4300</v>
      </c>
      <c r="BB15" s="12">
        <v>0</v>
      </c>
      <c r="BC15" s="12">
        <v>46790</v>
      </c>
      <c r="BD15" s="13">
        <v>4633</v>
      </c>
      <c r="BE15" s="12">
        <v>118653</v>
      </c>
      <c r="BF15" s="13">
        <v>40420</v>
      </c>
      <c r="BG15" s="12">
        <v>38357</v>
      </c>
      <c r="BH15" s="12">
        <v>3458</v>
      </c>
      <c r="BI15" s="12">
        <v>70906</v>
      </c>
      <c r="BJ15" s="12">
        <v>13108</v>
      </c>
      <c r="BK15" s="12">
        <v>44830</v>
      </c>
      <c r="BL15" s="12">
        <v>20650</v>
      </c>
      <c r="BM15" s="12">
        <v>47200</v>
      </c>
      <c r="BN15" s="12">
        <v>194720</v>
      </c>
      <c r="BO15" s="12">
        <v>89835</v>
      </c>
      <c r="BP15" s="12">
        <v>19498</v>
      </c>
      <c r="BQ15" s="12">
        <v>0</v>
      </c>
      <c r="BR15" s="12">
        <v>0</v>
      </c>
      <c r="BS15" s="12">
        <v>0</v>
      </c>
      <c r="BT15" s="12">
        <v>6682</v>
      </c>
      <c r="BU15" s="13">
        <v>503722</v>
      </c>
      <c r="BV15" s="12">
        <v>414913</v>
      </c>
      <c r="BW15" s="12">
        <v>250372</v>
      </c>
      <c r="BX15" s="12">
        <v>24878</v>
      </c>
      <c r="BY15" s="12">
        <v>0</v>
      </c>
      <c r="BZ15" s="12">
        <f t="shared" si="7"/>
        <v>3860280</v>
      </c>
      <c r="FV15" s="12"/>
      <c r="FW15" s="12"/>
      <c r="FX15" s="12"/>
      <c r="FY15" s="12"/>
      <c r="FZ15" s="12"/>
      <c r="GA15" s="12"/>
      <c r="GB15" s="12"/>
      <c r="GC15" s="12"/>
    </row>
    <row r="16" spans="1:189" x14ac:dyDescent="0.25">
      <c r="A16" s="20" t="s">
        <v>109</v>
      </c>
      <c r="B16" s="20" t="s">
        <v>110</v>
      </c>
      <c r="C16" s="12">
        <v>0</v>
      </c>
      <c r="D16" s="12">
        <v>9862</v>
      </c>
      <c r="E16" s="12">
        <v>0</v>
      </c>
      <c r="F16" s="12">
        <v>6927</v>
      </c>
      <c r="G16" s="12">
        <v>6800</v>
      </c>
      <c r="H16" s="12">
        <v>0</v>
      </c>
      <c r="I16" s="12">
        <v>0</v>
      </c>
      <c r="J16" s="12">
        <v>109893</v>
      </c>
      <c r="K16" s="12">
        <v>0</v>
      </c>
      <c r="L16" s="12">
        <v>18860</v>
      </c>
      <c r="M16" s="13">
        <v>26981</v>
      </c>
      <c r="N16" s="12">
        <v>0</v>
      </c>
      <c r="O16" s="12">
        <v>0</v>
      </c>
      <c r="P16" s="13"/>
      <c r="Q16" s="12">
        <v>0</v>
      </c>
      <c r="R16" s="13">
        <v>637520</v>
      </c>
      <c r="S16" s="12">
        <v>10693</v>
      </c>
      <c r="T16" s="12">
        <v>3826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14409</v>
      </c>
      <c r="AF16" s="12">
        <v>0</v>
      </c>
      <c r="AG16" s="13"/>
      <c r="AH16" s="13">
        <v>327877</v>
      </c>
      <c r="AI16" s="12">
        <v>10717</v>
      </c>
      <c r="AJ16" s="12">
        <v>0</v>
      </c>
      <c r="AK16" s="12">
        <v>0</v>
      </c>
      <c r="AL16" s="12">
        <v>0</v>
      </c>
      <c r="AM16" s="12"/>
      <c r="AN16" s="12">
        <v>0</v>
      </c>
      <c r="AO16" s="12">
        <v>8156</v>
      </c>
      <c r="AP16" s="12">
        <v>9443</v>
      </c>
      <c r="AQ16" s="12">
        <v>0</v>
      </c>
      <c r="AR16" s="12">
        <v>3621</v>
      </c>
      <c r="AS16" s="12">
        <v>0</v>
      </c>
      <c r="AT16" s="12">
        <v>41743</v>
      </c>
      <c r="AU16" s="12">
        <v>45000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4211</v>
      </c>
      <c r="BB16" s="12">
        <v>40211</v>
      </c>
      <c r="BC16" s="12">
        <v>0</v>
      </c>
      <c r="BD16" s="13">
        <v>339851</v>
      </c>
      <c r="BE16" s="12">
        <v>27339</v>
      </c>
      <c r="BF16" s="13">
        <v>255646</v>
      </c>
      <c r="BG16" s="12">
        <v>0</v>
      </c>
      <c r="BH16" s="12">
        <v>0</v>
      </c>
      <c r="BI16" s="12">
        <v>0</v>
      </c>
      <c r="BJ16" s="12">
        <v>434569</v>
      </c>
      <c r="BK16" s="12">
        <v>0</v>
      </c>
      <c r="BL16" s="12">
        <v>0</v>
      </c>
      <c r="BM16" s="12">
        <v>0</v>
      </c>
      <c r="BN16" s="12">
        <v>0</v>
      </c>
      <c r="BO16" s="12">
        <v>1988185</v>
      </c>
      <c r="BP16" s="12">
        <v>64584</v>
      </c>
      <c r="BQ16" s="12">
        <v>0</v>
      </c>
      <c r="BR16" s="12">
        <v>141938</v>
      </c>
      <c r="BS16" s="12">
        <v>0</v>
      </c>
      <c r="BT16" s="12">
        <v>0</v>
      </c>
      <c r="BU16" s="13">
        <v>96174</v>
      </c>
      <c r="BV16" s="12">
        <v>2063</v>
      </c>
      <c r="BW16" s="12">
        <v>240021</v>
      </c>
      <c r="BX16" s="12">
        <v>0</v>
      </c>
      <c r="BY16" s="12">
        <v>0</v>
      </c>
      <c r="BZ16" s="12">
        <f t="shared" si="7"/>
        <v>4927120</v>
      </c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</row>
    <row r="17" spans="1:185" x14ac:dyDescent="0.25">
      <c r="A17" s="20" t="s">
        <v>111</v>
      </c>
      <c r="B17" s="20" t="s">
        <v>112</v>
      </c>
      <c r="C17" s="12">
        <v>0</v>
      </c>
      <c r="D17" s="12">
        <v>0</v>
      </c>
      <c r="E17" s="12">
        <v>0</v>
      </c>
      <c r="F17" s="12">
        <v>12413</v>
      </c>
      <c r="G17" s="12">
        <v>0</v>
      </c>
      <c r="H17" s="12">
        <v>0</v>
      </c>
      <c r="I17" s="12">
        <v>0</v>
      </c>
      <c r="J17" s="12">
        <v>0</v>
      </c>
      <c r="K17" s="12">
        <v>60</v>
      </c>
      <c r="L17" s="12">
        <v>0</v>
      </c>
      <c r="M17" s="13"/>
      <c r="N17" s="12">
        <v>0</v>
      </c>
      <c r="O17" s="12">
        <v>0</v>
      </c>
      <c r="P17" s="13"/>
      <c r="Q17" s="12">
        <v>8632</v>
      </c>
      <c r="R17" s="13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724</v>
      </c>
      <c r="Y17" s="12">
        <v>31936</v>
      </c>
      <c r="Z17" s="12">
        <v>0</v>
      </c>
      <c r="AA17" s="12">
        <v>835</v>
      </c>
      <c r="AB17" s="12">
        <v>0</v>
      </c>
      <c r="AC17" s="12">
        <v>-32626</v>
      </c>
      <c r="AD17" s="12">
        <v>0</v>
      </c>
      <c r="AE17" s="12">
        <v>0</v>
      </c>
      <c r="AF17" s="12">
        <v>0</v>
      </c>
      <c r="AG17" s="13"/>
      <c r="AH17" s="13"/>
      <c r="AI17" s="12">
        <v>0</v>
      </c>
      <c r="AJ17" s="12">
        <v>0</v>
      </c>
      <c r="AK17" s="12">
        <v>0</v>
      </c>
      <c r="AL17" s="12">
        <v>0</v>
      </c>
      <c r="AM17" s="13"/>
      <c r="AN17" s="12">
        <v>0</v>
      </c>
      <c r="AO17" s="12">
        <v>0</v>
      </c>
      <c r="AP17" s="12">
        <v>0</v>
      </c>
      <c r="AQ17" s="12">
        <v>77691</v>
      </c>
      <c r="AR17" s="12">
        <v>0</v>
      </c>
      <c r="AS17" s="12">
        <v>0</v>
      </c>
      <c r="AT17" s="12">
        <v>0</v>
      </c>
      <c r="AU17" s="12">
        <v>4981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17007</v>
      </c>
      <c r="BD17" s="13"/>
      <c r="BE17" s="12">
        <v>0</v>
      </c>
      <c r="BF17" s="13">
        <v>140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6167</v>
      </c>
      <c r="BQ17" s="12">
        <v>0</v>
      </c>
      <c r="BR17" s="12">
        <v>13215</v>
      </c>
      <c r="BS17" s="12">
        <v>0</v>
      </c>
      <c r="BT17" s="12">
        <v>0</v>
      </c>
      <c r="BU17" s="13"/>
      <c r="BV17" s="12">
        <v>0</v>
      </c>
      <c r="BW17" s="12">
        <v>0</v>
      </c>
      <c r="BX17" s="12">
        <v>0</v>
      </c>
      <c r="BY17" s="12">
        <v>0</v>
      </c>
      <c r="BZ17" s="12">
        <f t="shared" si="7"/>
        <v>141175</v>
      </c>
      <c r="FV17" s="12"/>
      <c r="FW17" s="12"/>
      <c r="FX17" s="12"/>
      <c r="FY17" s="12"/>
      <c r="FZ17" s="12"/>
      <c r="GA17" s="12"/>
      <c r="GB17" s="12"/>
      <c r="GC17" s="12"/>
    </row>
    <row r="18" spans="1:185" x14ac:dyDescent="0.25">
      <c r="A18" s="20" t="s">
        <v>113</v>
      </c>
      <c r="B18" s="20" t="s">
        <v>114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3"/>
      <c r="N18" s="12">
        <v>0</v>
      </c>
      <c r="O18" s="12">
        <v>0</v>
      </c>
      <c r="P18" s="13">
        <v>5325</v>
      </c>
      <c r="Q18" s="12">
        <v>0</v>
      </c>
      <c r="R18" s="13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3"/>
      <c r="AH18" s="13"/>
      <c r="AI18" s="12">
        <v>0</v>
      </c>
      <c r="AJ18" s="12">
        <v>0</v>
      </c>
      <c r="AK18" s="12">
        <v>0</v>
      </c>
      <c r="AL18" s="12">
        <v>0</v>
      </c>
      <c r="AM18" s="13"/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3"/>
      <c r="BE18" s="12">
        <v>0</v>
      </c>
      <c r="BF18" s="13"/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3"/>
      <c r="BV18" s="12">
        <v>0</v>
      </c>
      <c r="BW18" s="12">
        <v>0</v>
      </c>
      <c r="BX18" s="12">
        <v>0</v>
      </c>
      <c r="BY18" s="12">
        <v>0</v>
      </c>
      <c r="BZ18" s="12">
        <f t="shared" si="7"/>
        <v>5325</v>
      </c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</row>
    <row r="19" spans="1:185" x14ac:dyDescent="0.25">
      <c r="A19" s="20" t="s">
        <v>115</v>
      </c>
      <c r="B19" s="20" t="s">
        <v>116</v>
      </c>
      <c r="C19" s="12">
        <v>0</v>
      </c>
      <c r="D19" s="12">
        <v>0</v>
      </c>
      <c r="E19" s="12">
        <v>0</v>
      </c>
      <c r="F19" s="12">
        <v>2625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3"/>
      <c r="N19" s="12">
        <v>0</v>
      </c>
      <c r="O19" s="12">
        <v>0</v>
      </c>
      <c r="P19" s="13">
        <v>231387</v>
      </c>
      <c r="Q19" s="12">
        <v>0</v>
      </c>
      <c r="R19" s="13">
        <v>2740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3"/>
      <c r="AH19" s="13">
        <v>13560</v>
      </c>
      <c r="AI19" s="12">
        <v>0</v>
      </c>
      <c r="AJ19" s="12">
        <v>0</v>
      </c>
      <c r="AK19" s="12">
        <v>0</v>
      </c>
      <c r="AL19" s="12">
        <v>0</v>
      </c>
      <c r="AM19" s="13"/>
      <c r="AN19" s="12">
        <v>0</v>
      </c>
      <c r="AO19" s="12">
        <v>0</v>
      </c>
      <c r="AP19" s="12">
        <v>2750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3"/>
      <c r="BE19" s="12">
        <v>0</v>
      </c>
      <c r="BF19" s="13"/>
      <c r="BG19" s="12">
        <v>115397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3240</v>
      </c>
      <c r="BQ19" s="12">
        <v>0</v>
      </c>
      <c r="BR19" s="12">
        <v>0</v>
      </c>
      <c r="BS19" s="12">
        <v>0</v>
      </c>
      <c r="BT19" s="12">
        <v>3225</v>
      </c>
      <c r="BU19" s="13">
        <v>6671</v>
      </c>
      <c r="BV19" s="12">
        <v>0</v>
      </c>
      <c r="BW19" s="12">
        <v>138</v>
      </c>
      <c r="BX19" s="12">
        <v>19525</v>
      </c>
      <c r="BY19" s="12">
        <v>0</v>
      </c>
      <c r="BZ19" s="12">
        <f t="shared" si="7"/>
        <v>401258</v>
      </c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</row>
    <row r="20" spans="1:185" x14ac:dyDescent="0.25">
      <c r="A20" s="20" t="s">
        <v>117</v>
      </c>
      <c r="B20" s="20" t="s">
        <v>118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3"/>
      <c r="N20" s="12">
        <v>0</v>
      </c>
      <c r="O20" s="12">
        <v>0</v>
      </c>
      <c r="P20" s="13"/>
      <c r="Q20" s="12">
        <v>0</v>
      </c>
      <c r="R20" s="13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3"/>
      <c r="AH20" s="13"/>
      <c r="AI20" s="12">
        <v>0</v>
      </c>
      <c r="AJ20" s="12">
        <v>0</v>
      </c>
      <c r="AK20" s="12">
        <v>0</v>
      </c>
      <c r="AL20" s="12">
        <v>0</v>
      </c>
      <c r="AM20" s="13"/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3"/>
      <c r="BE20" s="12">
        <v>0</v>
      </c>
      <c r="BF20" s="13"/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3"/>
      <c r="BV20" s="12">
        <v>0</v>
      </c>
      <c r="BW20" s="12">
        <v>0</v>
      </c>
      <c r="BX20" s="12">
        <v>0</v>
      </c>
      <c r="BY20" s="12">
        <v>0</v>
      </c>
      <c r="BZ20" s="12">
        <f t="shared" si="7"/>
        <v>0</v>
      </c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</row>
    <row r="21" spans="1:185" x14ac:dyDescent="0.25">
      <c r="A21" s="20" t="s">
        <v>119</v>
      </c>
      <c r="B21" s="20" t="s">
        <v>120</v>
      </c>
      <c r="C21" s="12"/>
      <c r="D21" s="12"/>
      <c r="E21" s="12"/>
      <c r="F21" s="12"/>
      <c r="G21" s="12"/>
      <c r="H21" s="12"/>
      <c r="I21" s="12"/>
      <c r="J21" s="12"/>
      <c r="K21" s="12">
        <v>0</v>
      </c>
      <c r="L21" s="12">
        <v>0</v>
      </c>
      <c r="M21" s="13"/>
      <c r="N21" s="12"/>
      <c r="O21" s="12"/>
      <c r="P21" s="13"/>
      <c r="Q21" s="12"/>
      <c r="R21" s="13">
        <v>0</v>
      </c>
      <c r="S21" s="12"/>
      <c r="T21" s="12">
        <v>0</v>
      </c>
      <c r="U21" s="12"/>
      <c r="V21" s="12"/>
      <c r="W21" s="12"/>
      <c r="X21" s="12"/>
      <c r="Y21" s="12"/>
      <c r="Z21" s="12"/>
      <c r="AA21" s="12"/>
      <c r="AB21" s="12"/>
      <c r="AC21" s="12">
        <v>0</v>
      </c>
      <c r="AD21" s="12"/>
      <c r="AE21" s="12"/>
      <c r="AF21" s="12"/>
      <c r="AG21" s="13"/>
      <c r="AH21" s="13"/>
      <c r="AI21" s="12"/>
      <c r="AJ21" s="12"/>
      <c r="AK21" s="12"/>
      <c r="AL21" s="12">
        <v>0</v>
      </c>
      <c r="AM21" s="13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2"/>
      <c r="BF21" s="13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3"/>
      <c r="BV21" s="12"/>
      <c r="BW21" s="12">
        <v>0</v>
      </c>
      <c r="BX21" s="12"/>
      <c r="BY21" s="12"/>
      <c r="BZ21" s="12">
        <f t="shared" si="7"/>
        <v>0</v>
      </c>
      <c r="FV21" s="12"/>
      <c r="FW21" s="12"/>
      <c r="FX21" s="12"/>
      <c r="FY21" s="12"/>
      <c r="FZ21" s="12"/>
      <c r="GA21" s="12"/>
      <c r="GB21" s="12"/>
      <c r="GC21" s="12"/>
    </row>
    <row r="22" spans="1:185" x14ac:dyDescent="0.25">
      <c r="A22" s="20" t="s">
        <v>121</v>
      </c>
      <c r="B22" s="20" t="s">
        <v>122</v>
      </c>
      <c r="C22" s="12">
        <v>0</v>
      </c>
      <c r="D22" s="12">
        <v>0</v>
      </c>
      <c r="E22" s="12">
        <v>0</v>
      </c>
      <c r="F22" s="12">
        <v>23513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3"/>
      <c r="N22" s="12">
        <v>0</v>
      </c>
      <c r="O22" s="12">
        <v>0</v>
      </c>
      <c r="P22" s="13"/>
      <c r="Q22" s="12">
        <v>0</v>
      </c>
      <c r="R22" s="13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3"/>
      <c r="AH22" s="13"/>
      <c r="AI22" s="12">
        <v>0</v>
      </c>
      <c r="AJ22" s="12">
        <v>0</v>
      </c>
      <c r="AK22" s="12">
        <v>0</v>
      </c>
      <c r="AL22" s="12">
        <v>12264</v>
      </c>
      <c r="AM22" s="13"/>
      <c r="AN22" s="12">
        <v>0</v>
      </c>
      <c r="AO22" s="12">
        <v>0</v>
      </c>
      <c r="AP22" s="12">
        <v>0</v>
      </c>
      <c r="AQ22" s="12">
        <v>11155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107548</v>
      </c>
      <c r="BD22" s="13"/>
      <c r="BE22" s="12">
        <v>0</v>
      </c>
      <c r="BF22" s="13"/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235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3"/>
      <c r="BV22" s="12">
        <v>0</v>
      </c>
      <c r="BW22" s="12">
        <v>0</v>
      </c>
      <c r="BX22" s="12">
        <v>0</v>
      </c>
      <c r="BY22" s="12">
        <v>0</v>
      </c>
      <c r="BZ22" s="12">
        <f t="shared" si="7"/>
        <v>154715</v>
      </c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</row>
    <row r="23" spans="1:185" x14ac:dyDescent="0.25">
      <c r="A23" s="20" t="s">
        <v>123</v>
      </c>
      <c r="B23" s="20" t="s">
        <v>124</v>
      </c>
      <c r="C23" s="12">
        <v>0</v>
      </c>
      <c r="D23" s="12">
        <v>0</v>
      </c>
      <c r="E23" s="12">
        <v>0</v>
      </c>
      <c r="F23" s="12">
        <v>14578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3"/>
      <c r="N23" s="12">
        <v>0</v>
      </c>
      <c r="O23" s="12">
        <v>0</v>
      </c>
      <c r="P23" s="13"/>
      <c r="Q23" s="12">
        <v>0</v>
      </c>
      <c r="R23" s="13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3"/>
      <c r="AH23" s="13"/>
      <c r="AI23" s="12">
        <v>0</v>
      </c>
      <c r="AJ23" s="12">
        <v>0</v>
      </c>
      <c r="AK23" s="12">
        <v>0</v>
      </c>
      <c r="AL23" s="12">
        <v>0</v>
      </c>
      <c r="AM23" s="13"/>
      <c r="AN23" s="12">
        <v>0</v>
      </c>
      <c r="AO23" s="12">
        <v>0</v>
      </c>
      <c r="AP23" s="12">
        <v>0</v>
      </c>
      <c r="AQ23" s="12">
        <v>0</v>
      </c>
      <c r="AR23" s="12">
        <v>9655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3"/>
      <c r="BE23" s="12">
        <v>0</v>
      </c>
      <c r="BF23" s="13"/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3"/>
      <c r="BV23" s="12">
        <v>0</v>
      </c>
      <c r="BW23" s="12">
        <v>0</v>
      </c>
      <c r="BX23" s="12">
        <v>0</v>
      </c>
      <c r="BY23" s="12">
        <v>0</v>
      </c>
      <c r="BZ23" s="12">
        <f t="shared" si="7"/>
        <v>24233</v>
      </c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</row>
    <row r="24" spans="1:185" x14ac:dyDescent="0.25">
      <c r="A24" s="20" t="s">
        <v>125</v>
      </c>
      <c r="B24" s="20" t="s">
        <v>126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3"/>
      <c r="N24" s="12">
        <v>0</v>
      </c>
      <c r="O24" s="12">
        <v>0</v>
      </c>
      <c r="P24" s="13"/>
      <c r="Q24" s="12">
        <v>0</v>
      </c>
      <c r="R24" s="13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3"/>
      <c r="AH24" s="13"/>
      <c r="AI24" s="12">
        <v>0</v>
      </c>
      <c r="AJ24" s="12">
        <v>0</v>
      </c>
      <c r="AK24" s="12">
        <v>0</v>
      </c>
      <c r="AL24" s="12">
        <v>0</v>
      </c>
      <c r="AM24" s="13"/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3"/>
      <c r="BE24" s="12">
        <v>0</v>
      </c>
      <c r="BF24" s="13"/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3"/>
      <c r="BV24" s="12">
        <v>0</v>
      </c>
      <c r="BW24" s="12">
        <v>0</v>
      </c>
      <c r="BX24" s="12">
        <v>0</v>
      </c>
      <c r="BY24" s="12">
        <v>0</v>
      </c>
      <c r="BZ24" s="12">
        <f t="shared" si="7"/>
        <v>0</v>
      </c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</row>
    <row r="25" spans="1:185" x14ac:dyDescent="0.25">
      <c r="A25" s="20" t="s">
        <v>127</v>
      </c>
      <c r="B25" s="20" t="s">
        <v>128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3"/>
      <c r="N25" s="12">
        <v>0</v>
      </c>
      <c r="O25" s="12">
        <v>0</v>
      </c>
      <c r="P25" s="13"/>
      <c r="Q25" s="12">
        <v>0</v>
      </c>
      <c r="R25" s="13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3"/>
      <c r="AH25" s="13"/>
      <c r="AI25" s="12">
        <v>0</v>
      </c>
      <c r="AJ25" s="12">
        <v>0</v>
      </c>
      <c r="AK25" s="12">
        <v>0</v>
      </c>
      <c r="AL25" s="12">
        <v>0</v>
      </c>
      <c r="AM25" s="13"/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3"/>
      <c r="BE25" s="12">
        <v>0</v>
      </c>
      <c r="BF25" s="13"/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3"/>
      <c r="BV25" s="12">
        <v>0</v>
      </c>
      <c r="BW25" s="12">
        <v>0</v>
      </c>
      <c r="BX25" s="12">
        <v>0</v>
      </c>
      <c r="BY25" s="12">
        <v>0</v>
      </c>
      <c r="BZ25" s="12">
        <f t="shared" si="7"/>
        <v>0</v>
      </c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</row>
    <row r="26" spans="1:185" x14ac:dyDescent="0.25">
      <c r="A26" s="20" t="s">
        <v>129</v>
      </c>
      <c r="B26" s="20" t="s">
        <v>130</v>
      </c>
      <c r="C26" s="12"/>
      <c r="D26" s="12"/>
      <c r="E26" s="12"/>
      <c r="F26" s="12"/>
      <c r="G26" s="12"/>
      <c r="H26" s="12"/>
      <c r="I26" s="12"/>
      <c r="J26" s="12"/>
      <c r="K26" s="12">
        <v>0</v>
      </c>
      <c r="L26" s="12">
        <v>0</v>
      </c>
      <c r="M26" s="13"/>
      <c r="N26" s="12"/>
      <c r="O26" s="12"/>
      <c r="P26" s="13"/>
      <c r="Q26" s="12"/>
      <c r="R26" s="13">
        <v>0</v>
      </c>
      <c r="S26" s="12"/>
      <c r="T26" s="12">
        <v>0</v>
      </c>
      <c r="U26" s="12"/>
      <c r="V26" s="12"/>
      <c r="W26" s="12"/>
      <c r="X26" s="12"/>
      <c r="Y26" s="12"/>
      <c r="Z26" s="12"/>
      <c r="AA26" s="12"/>
      <c r="AB26" s="12"/>
      <c r="AC26" s="12">
        <v>0</v>
      </c>
      <c r="AD26" s="12"/>
      <c r="AE26" s="12"/>
      <c r="AF26" s="12"/>
      <c r="AG26" s="13"/>
      <c r="AH26" s="13"/>
      <c r="AI26" s="12"/>
      <c r="AJ26" s="12"/>
      <c r="AK26" s="12"/>
      <c r="AL26" s="12">
        <v>0</v>
      </c>
      <c r="AM26" s="13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12"/>
      <c r="BF26" s="13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3"/>
      <c r="BV26" s="12"/>
      <c r="BW26" s="12"/>
      <c r="BX26" s="12"/>
      <c r="BY26" s="12"/>
      <c r="BZ26" s="12">
        <f t="shared" si="7"/>
        <v>0</v>
      </c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</row>
    <row r="27" spans="1:185" x14ac:dyDescent="0.25">
      <c r="A27" s="20" t="s">
        <v>131</v>
      </c>
      <c r="B27" s="20" t="s">
        <v>132</v>
      </c>
      <c r="C27" s="12">
        <v>10741</v>
      </c>
      <c r="D27" s="12">
        <f>33256+55585+317423+6295</f>
        <v>412559</v>
      </c>
      <c r="E27" s="12">
        <v>14497</v>
      </c>
      <c r="F27" s="12">
        <v>45600</v>
      </c>
      <c r="G27" s="12">
        <v>15374</v>
      </c>
      <c r="H27" s="12">
        <v>23172</v>
      </c>
      <c r="I27" s="12">
        <v>20790</v>
      </c>
      <c r="J27" s="12">
        <v>103412</v>
      </c>
      <c r="K27" s="12">
        <v>346330</v>
      </c>
      <c r="L27" s="12">
        <v>25069</v>
      </c>
      <c r="M27" s="13">
        <f>550747+148722+776574+2782</f>
        <v>1478825</v>
      </c>
      <c r="N27" s="12">
        <v>99149</v>
      </c>
      <c r="O27" s="12">
        <v>12459</v>
      </c>
      <c r="P27" s="13">
        <v>750866</v>
      </c>
      <c r="Q27" s="12">
        <v>4194</v>
      </c>
      <c r="R27" s="13">
        <v>165898</v>
      </c>
      <c r="S27" s="12">
        <v>47792</v>
      </c>
      <c r="T27" s="12">
        <v>22968</v>
      </c>
      <c r="U27" s="12">
        <v>52195</v>
      </c>
      <c r="V27" s="12">
        <v>158940</v>
      </c>
      <c r="W27" s="12">
        <v>970</v>
      </c>
      <c r="X27" s="12">
        <v>3091</v>
      </c>
      <c r="Y27" s="12">
        <v>344489</v>
      </c>
      <c r="Z27" s="12">
        <v>15204</v>
      </c>
      <c r="AA27" s="12">
        <v>87473</v>
      </c>
      <c r="AB27" s="12">
        <v>376924</v>
      </c>
      <c r="AC27" s="12">
        <v>54313</v>
      </c>
      <c r="AD27" s="12">
        <v>4593</v>
      </c>
      <c r="AE27" s="12">
        <v>16421</v>
      </c>
      <c r="AF27" s="12">
        <v>7067</v>
      </c>
      <c r="AG27" s="13">
        <v>332373</v>
      </c>
      <c r="AH27" s="13">
        <v>1295626</v>
      </c>
      <c r="AI27" s="12">
        <v>95429</v>
      </c>
      <c r="AJ27" s="12">
        <v>-16062</v>
      </c>
      <c r="AK27" s="12">
        <v>8922</v>
      </c>
      <c r="AL27" s="12">
        <v>119483</v>
      </c>
      <c r="AM27" s="13">
        <v>356725</v>
      </c>
      <c r="AN27" s="12">
        <v>98929</v>
      </c>
      <c r="AO27" s="12">
        <v>80015</v>
      </c>
      <c r="AP27" s="12">
        <v>138943</v>
      </c>
      <c r="AQ27" s="12">
        <v>47376</v>
      </c>
      <c r="AR27" s="12">
        <v>39445</v>
      </c>
      <c r="AS27" s="12">
        <v>2197</v>
      </c>
      <c r="AT27" s="12">
        <v>470194</v>
      </c>
      <c r="AU27" s="12">
        <v>137816</v>
      </c>
      <c r="AV27" s="12">
        <v>29414</v>
      </c>
      <c r="AW27" s="12">
        <v>46977</v>
      </c>
      <c r="AX27" s="12">
        <v>176054</v>
      </c>
      <c r="AY27" s="12">
        <v>25</v>
      </c>
      <c r="AZ27" s="12">
        <v>36991</v>
      </c>
      <c r="BA27" s="12">
        <v>409349</v>
      </c>
      <c r="BB27" s="12">
        <v>39056</v>
      </c>
      <c r="BC27" s="12">
        <v>91787</v>
      </c>
      <c r="BD27" s="13">
        <v>79322</v>
      </c>
      <c r="BE27" s="12">
        <v>122110</v>
      </c>
      <c r="BF27" s="13">
        <v>356413</v>
      </c>
      <c r="BG27" s="12">
        <v>1018434</v>
      </c>
      <c r="BH27" s="12">
        <v>9448</v>
      </c>
      <c r="BI27" s="12">
        <v>32868</v>
      </c>
      <c r="BJ27" s="12">
        <v>88323</v>
      </c>
      <c r="BK27" s="12">
        <v>48841</v>
      </c>
      <c r="BL27" s="12">
        <v>28266</v>
      </c>
      <c r="BM27" s="12">
        <v>71292</v>
      </c>
      <c r="BN27" s="12">
        <v>90488</v>
      </c>
      <c r="BO27" s="12">
        <v>1594418</v>
      </c>
      <c r="BP27" s="12">
        <v>71920</v>
      </c>
      <c r="BQ27" s="12">
        <v>22984</v>
      </c>
      <c r="BR27" s="12">
        <v>23126</v>
      </c>
      <c r="BS27" s="12">
        <v>70476</v>
      </c>
      <c r="BT27" s="12">
        <v>196778</v>
      </c>
      <c r="BU27" s="13">
        <v>191533</v>
      </c>
      <c r="BV27" s="12">
        <v>437173</v>
      </c>
      <c r="BW27" s="12">
        <v>82222</v>
      </c>
      <c r="BX27" s="12">
        <v>34523</v>
      </c>
      <c r="BY27" s="12">
        <v>0</v>
      </c>
      <c r="BZ27" s="12">
        <f t="shared" si="7"/>
        <v>13429397</v>
      </c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</row>
    <row r="28" spans="1:185" x14ac:dyDescent="0.25">
      <c r="A28" s="20" t="s">
        <v>133</v>
      </c>
      <c r="B28" s="20" t="s">
        <v>134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3"/>
      <c r="N28" s="12">
        <v>0</v>
      </c>
      <c r="O28" s="12">
        <v>0</v>
      </c>
      <c r="P28" s="13">
        <v>2816</v>
      </c>
      <c r="Q28" s="12">
        <v>50</v>
      </c>
      <c r="R28" s="13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3"/>
      <c r="AH28" s="13"/>
      <c r="AI28" s="12">
        <v>0</v>
      </c>
      <c r="AJ28" s="12">
        <v>0</v>
      </c>
      <c r="AK28" s="12">
        <v>0</v>
      </c>
      <c r="AL28" s="12">
        <v>0</v>
      </c>
      <c r="AM28" s="13"/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3"/>
      <c r="BE28" s="12">
        <v>0</v>
      </c>
      <c r="BF28" s="13"/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6597</v>
      </c>
      <c r="BS28" s="12">
        <v>0</v>
      </c>
      <c r="BT28" s="12">
        <v>0</v>
      </c>
      <c r="BU28" s="13"/>
      <c r="BV28" s="12">
        <v>0</v>
      </c>
      <c r="BW28" s="12">
        <v>13556</v>
      </c>
      <c r="BX28" s="12">
        <v>0</v>
      </c>
      <c r="BY28" s="12">
        <v>0</v>
      </c>
      <c r="BZ28" s="12">
        <f t="shared" si="7"/>
        <v>23019</v>
      </c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</row>
    <row r="29" spans="1:185" x14ac:dyDescent="0.25">
      <c r="A29" s="20" t="s">
        <v>135</v>
      </c>
      <c r="B29" s="20" t="s">
        <v>136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19428</v>
      </c>
      <c r="M29" s="13"/>
      <c r="N29" s="12">
        <v>0</v>
      </c>
      <c r="O29" s="12">
        <v>0</v>
      </c>
      <c r="P29" s="13">
        <v>-5976</v>
      </c>
      <c r="Q29" s="12">
        <v>0</v>
      </c>
      <c r="R29" s="13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3"/>
      <c r="AH29" s="13">
        <v>20201</v>
      </c>
      <c r="AI29" s="12">
        <v>-118514</v>
      </c>
      <c r="AJ29" s="12">
        <v>0</v>
      </c>
      <c r="AK29" s="12">
        <v>-47607</v>
      </c>
      <c r="AL29" s="12">
        <v>0</v>
      </c>
      <c r="AM29" s="13"/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3"/>
      <c r="BE29" s="12">
        <v>0</v>
      </c>
      <c r="BF29" s="13">
        <v>58806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12">
        <v>0</v>
      </c>
      <c r="BP29" s="12">
        <v>0</v>
      </c>
      <c r="BQ29" s="12">
        <v>0</v>
      </c>
      <c r="BR29" s="12">
        <v>0</v>
      </c>
      <c r="BS29" s="12">
        <v>0</v>
      </c>
      <c r="BT29" s="12">
        <v>0</v>
      </c>
      <c r="BU29" s="13"/>
      <c r="BV29" s="12">
        <v>0</v>
      </c>
      <c r="BW29" s="12">
        <v>100714</v>
      </c>
      <c r="BX29" s="12">
        <v>0</v>
      </c>
      <c r="BY29" s="12">
        <v>0</v>
      </c>
      <c r="BZ29" s="12">
        <f t="shared" si="7"/>
        <v>27052</v>
      </c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</row>
    <row r="30" spans="1:185" x14ac:dyDescent="0.25">
      <c r="A30" s="20" t="s">
        <v>137</v>
      </c>
      <c r="B30" s="20" t="s">
        <v>138</v>
      </c>
      <c r="C30" s="12"/>
      <c r="D30" s="12"/>
      <c r="E30" s="12"/>
      <c r="F30" s="12"/>
      <c r="G30" s="12"/>
      <c r="H30" s="12"/>
      <c r="I30" s="12"/>
      <c r="J30" s="12"/>
      <c r="K30" s="12">
        <v>0</v>
      </c>
      <c r="L30" s="12">
        <v>0</v>
      </c>
      <c r="M30" s="13"/>
      <c r="N30" s="12"/>
      <c r="O30" s="12"/>
      <c r="P30" s="13"/>
      <c r="Q30" s="12"/>
      <c r="R30" s="13">
        <v>0</v>
      </c>
      <c r="S30" s="12"/>
      <c r="T30" s="12">
        <v>0</v>
      </c>
      <c r="U30" s="12"/>
      <c r="V30" s="12"/>
      <c r="W30" s="12"/>
      <c r="X30" s="12"/>
      <c r="Y30" s="12"/>
      <c r="Z30" s="12"/>
      <c r="AA30" s="12"/>
      <c r="AB30" s="12"/>
      <c r="AC30" s="12">
        <v>0</v>
      </c>
      <c r="AD30" s="12"/>
      <c r="AE30" s="12"/>
      <c r="AF30" s="12"/>
      <c r="AG30" s="13"/>
      <c r="AH30" s="13"/>
      <c r="AI30" s="12"/>
      <c r="AJ30" s="12"/>
      <c r="AK30" s="12"/>
      <c r="AL30" s="12">
        <v>0</v>
      </c>
      <c r="AM30" s="13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12"/>
      <c r="BF30" s="13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3"/>
      <c r="BV30" s="12"/>
      <c r="BW30" s="12"/>
      <c r="BX30" s="12"/>
      <c r="BY30" s="12"/>
      <c r="BZ30" s="12">
        <f t="shared" si="7"/>
        <v>0</v>
      </c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</row>
    <row r="31" spans="1:185" x14ac:dyDescent="0.25">
      <c r="A31" s="20" t="s">
        <v>139</v>
      </c>
      <c r="B31" s="20" t="s">
        <v>140</v>
      </c>
      <c r="C31" s="12">
        <v>0</v>
      </c>
      <c r="D31" s="12">
        <v>0</v>
      </c>
      <c r="E31" s="12">
        <v>0</v>
      </c>
      <c r="F31" s="12">
        <v>3969</v>
      </c>
      <c r="G31" s="12">
        <v>-2872</v>
      </c>
      <c r="H31" s="12">
        <v>0</v>
      </c>
      <c r="I31" s="12">
        <v>0</v>
      </c>
      <c r="J31" s="12">
        <v>61</v>
      </c>
      <c r="K31" s="12">
        <v>2</v>
      </c>
      <c r="L31" s="12">
        <v>0</v>
      </c>
      <c r="M31" s="13">
        <v>8636</v>
      </c>
      <c r="N31" s="12">
        <v>34432</v>
      </c>
      <c r="O31" s="12">
        <v>6124</v>
      </c>
      <c r="P31" s="13">
        <v>32</v>
      </c>
      <c r="Q31" s="12">
        <v>3449</v>
      </c>
      <c r="R31" s="13">
        <v>2236</v>
      </c>
      <c r="S31" s="12">
        <v>0</v>
      </c>
      <c r="T31" s="12">
        <v>627</v>
      </c>
      <c r="U31" s="12">
        <v>0</v>
      </c>
      <c r="V31" s="12">
        <v>0</v>
      </c>
      <c r="W31" s="12">
        <v>571</v>
      </c>
      <c r="X31" s="12">
        <v>0</v>
      </c>
      <c r="Y31" s="12">
        <v>0</v>
      </c>
      <c r="Z31" s="12">
        <v>0</v>
      </c>
      <c r="AA31" s="12">
        <v>3754</v>
      </c>
      <c r="AB31" s="12">
        <v>0</v>
      </c>
      <c r="AC31" s="12">
        <v>-10672</v>
      </c>
      <c r="AD31" s="12">
        <v>5952</v>
      </c>
      <c r="AE31" s="12">
        <v>0</v>
      </c>
      <c r="AF31" s="12">
        <v>7182</v>
      </c>
      <c r="AG31" s="13">
        <v>35415</v>
      </c>
      <c r="AH31" s="13">
        <v>38787</v>
      </c>
      <c r="AI31" s="12">
        <v>0</v>
      </c>
      <c r="AJ31" s="12">
        <v>18</v>
      </c>
      <c r="AK31" s="12">
        <v>2333</v>
      </c>
      <c r="AL31" s="12">
        <v>18342</v>
      </c>
      <c r="AM31" s="13">
        <v>14426</v>
      </c>
      <c r="AN31" s="12">
        <v>3122</v>
      </c>
      <c r="AO31" s="12">
        <v>14661</v>
      </c>
      <c r="AP31" s="12">
        <v>58824</v>
      </c>
      <c r="AQ31" s="12">
        <v>0</v>
      </c>
      <c r="AR31" s="12">
        <v>0</v>
      </c>
      <c r="AS31" s="12">
        <v>0</v>
      </c>
      <c r="AT31" s="12">
        <v>3956</v>
      </c>
      <c r="AU31" s="12">
        <v>-2314</v>
      </c>
      <c r="AV31" s="12">
        <v>4210</v>
      </c>
      <c r="AW31" s="12">
        <v>0</v>
      </c>
      <c r="AX31" s="12">
        <v>10697</v>
      </c>
      <c r="AY31" s="12">
        <v>0</v>
      </c>
      <c r="AZ31" s="12">
        <v>0</v>
      </c>
      <c r="BA31" s="12">
        <v>0</v>
      </c>
      <c r="BB31" s="12">
        <v>32325</v>
      </c>
      <c r="BC31" s="12">
        <v>26708</v>
      </c>
      <c r="BD31" s="13">
        <v>540</v>
      </c>
      <c r="BE31" s="12">
        <v>26484</v>
      </c>
      <c r="BF31" s="13">
        <v>161</v>
      </c>
      <c r="BG31" s="12">
        <v>21182</v>
      </c>
      <c r="BH31" s="12">
        <v>5653</v>
      </c>
      <c r="BI31" s="12">
        <v>42035</v>
      </c>
      <c r="BJ31" s="12">
        <v>50852</v>
      </c>
      <c r="BK31" s="12">
        <v>10010</v>
      </c>
      <c r="BL31" s="12">
        <v>16178</v>
      </c>
      <c r="BM31" s="12">
        <v>65060</v>
      </c>
      <c r="BN31" s="12">
        <v>18254</v>
      </c>
      <c r="BO31" s="12">
        <v>34392</v>
      </c>
      <c r="BP31" s="12">
        <v>-48</v>
      </c>
      <c r="BQ31" s="12">
        <v>0</v>
      </c>
      <c r="BR31" s="12">
        <v>0</v>
      </c>
      <c r="BS31" s="12">
        <v>5691</v>
      </c>
      <c r="BT31" s="12">
        <v>0</v>
      </c>
      <c r="BU31" s="13">
        <v>11292</v>
      </c>
      <c r="BV31" s="12">
        <v>9280</v>
      </c>
      <c r="BW31" s="12">
        <v>97031</v>
      </c>
      <c r="BX31" s="12">
        <v>139427</v>
      </c>
      <c r="BY31" s="12">
        <v>0</v>
      </c>
      <c r="BZ31" s="12">
        <f t="shared" si="7"/>
        <v>878467</v>
      </c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</row>
    <row r="32" spans="1:185" x14ac:dyDescent="0.25">
      <c r="A32" s="20" t="s">
        <v>141</v>
      </c>
      <c r="B32" s="20" t="s">
        <v>142</v>
      </c>
      <c r="C32" s="12">
        <v>0</v>
      </c>
      <c r="D32" s="12">
        <v>1431</v>
      </c>
      <c r="E32" s="12">
        <v>0</v>
      </c>
      <c r="F32" s="12">
        <v>593</v>
      </c>
      <c r="G32" s="12">
        <v>1348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3"/>
      <c r="N32" s="12">
        <v>0</v>
      </c>
      <c r="O32" s="12">
        <v>0</v>
      </c>
      <c r="P32" s="13"/>
      <c r="Q32" s="12">
        <v>571</v>
      </c>
      <c r="R32" s="13">
        <v>-163</v>
      </c>
      <c r="S32" s="12">
        <v>0</v>
      </c>
      <c r="T32" s="12">
        <v>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3486</v>
      </c>
      <c r="AD32" s="12">
        <v>0</v>
      </c>
      <c r="AE32" s="12">
        <v>0</v>
      </c>
      <c r="AF32" s="12">
        <v>0</v>
      </c>
      <c r="AG32" s="13"/>
      <c r="AH32" s="13"/>
      <c r="AI32" s="12">
        <v>0</v>
      </c>
      <c r="AJ32" s="12">
        <v>11</v>
      </c>
      <c r="AK32" s="12">
        <v>110</v>
      </c>
      <c r="AL32" s="12">
        <v>6111</v>
      </c>
      <c r="AM32" s="13">
        <v>45</v>
      </c>
      <c r="AN32" s="12">
        <v>1962</v>
      </c>
      <c r="AO32" s="12">
        <v>476</v>
      </c>
      <c r="AP32" s="12">
        <v>34206</v>
      </c>
      <c r="AQ32" s="12">
        <v>0</v>
      </c>
      <c r="AR32" s="12">
        <v>0</v>
      </c>
      <c r="AS32" s="12">
        <v>0</v>
      </c>
      <c r="AT32" s="12">
        <v>351</v>
      </c>
      <c r="AU32" s="12">
        <v>2</v>
      </c>
      <c r="AV32" s="12">
        <v>0</v>
      </c>
      <c r="AW32" s="12">
        <v>0</v>
      </c>
      <c r="AX32" s="12">
        <v>2</v>
      </c>
      <c r="AY32" s="12">
        <v>0</v>
      </c>
      <c r="AZ32" s="12">
        <v>0</v>
      </c>
      <c r="BA32" s="12">
        <v>0</v>
      </c>
      <c r="BB32" s="12">
        <v>0</v>
      </c>
      <c r="BC32" s="12">
        <v>5683</v>
      </c>
      <c r="BD32" s="13"/>
      <c r="BE32" s="12">
        <v>3517</v>
      </c>
      <c r="BF32" s="13"/>
      <c r="BG32" s="12">
        <v>9907</v>
      </c>
      <c r="BH32" s="12">
        <v>4124</v>
      </c>
      <c r="BI32" s="12">
        <v>325</v>
      </c>
      <c r="BJ32" s="12">
        <v>3805</v>
      </c>
      <c r="BK32" s="12">
        <v>0</v>
      </c>
      <c r="BL32" s="12">
        <v>366</v>
      </c>
      <c r="BM32" s="12">
        <v>2257</v>
      </c>
      <c r="BN32" s="12">
        <v>951</v>
      </c>
      <c r="BO32" s="12">
        <v>0</v>
      </c>
      <c r="BP32" s="12">
        <v>1</v>
      </c>
      <c r="BQ32" s="12">
        <v>0</v>
      </c>
      <c r="BR32" s="12">
        <v>0</v>
      </c>
      <c r="BS32" s="12">
        <v>262</v>
      </c>
      <c r="BT32" s="12">
        <v>12968</v>
      </c>
      <c r="BU32" s="13">
        <v>174</v>
      </c>
      <c r="BV32" s="12">
        <v>623</v>
      </c>
      <c r="BW32" s="12">
        <v>907</v>
      </c>
      <c r="BX32" s="12">
        <v>0</v>
      </c>
      <c r="BY32" s="12">
        <v>0</v>
      </c>
      <c r="BZ32" s="12">
        <f t="shared" si="7"/>
        <v>96416</v>
      </c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</row>
    <row r="33" spans="1:185" x14ac:dyDescent="0.25">
      <c r="A33" s="20" t="s">
        <v>143</v>
      </c>
      <c r="B33" s="20" t="s">
        <v>144</v>
      </c>
      <c r="C33" s="12">
        <v>20295</v>
      </c>
      <c r="D33" s="12">
        <v>989</v>
      </c>
      <c r="E33" s="12">
        <v>1862</v>
      </c>
      <c r="F33" s="12">
        <v>49190</v>
      </c>
      <c r="G33" s="12">
        <v>102553</v>
      </c>
      <c r="H33" s="12">
        <v>52925</v>
      </c>
      <c r="I33" s="12">
        <v>2543</v>
      </c>
      <c r="J33" s="12">
        <v>73103</v>
      </c>
      <c r="K33" s="12">
        <v>0</v>
      </c>
      <c r="L33" s="12">
        <v>4056</v>
      </c>
      <c r="M33" s="13">
        <v>76</v>
      </c>
      <c r="N33" s="12">
        <v>2599</v>
      </c>
      <c r="O33" s="12">
        <v>0</v>
      </c>
      <c r="P33" s="13">
        <v>98473</v>
      </c>
      <c r="Q33" s="12">
        <v>140243</v>
      </c>
      <c r="R33" s="13">
        <v>12322</v>
      </c>
      <c r="S33" s="12">
        <v>960</v>
      </c>
      <c r="T33" s="12">
        <v>27854</v>
      </c>
      <c r="U33" s="12">
        <v>2527</v>
      </c>
      <c r="V33" s="12">
        <v>0</v>
      </c>
      <c r="W33" s="12">
        <v>396</v>
      </c>
      <c r="X33" s="12">
        <v>25065</v>
      </c>
      <c r="Y33" s="12">
        <v>27871</v>
      </c>
      <c r="Z33" s="12">
        <v>17</v>
      </c>
      <c r="AA33" s="12">
        <v>124463</v>
      </c>
      <c r="AB33" s="12">
        <v>0</v>
      </c>
      <c r="AC33" s="12">
        <v>17403</v>
      </c>
      <c r="AD33" s="12">
        <v>805</v>
      </c>
      <c r="AE33" s="12">
        <v>1025</v>
      </c>
      <c r="AF33" s="12">
        <v>7206</v>
      </c>
      <c r="AG33" s="13">
        <v>7631</v>
      </c>
      <c r="AH33" s="13">
        <v>1866431</v>
      </c>
      <c r="AI33" s="12">
        <v>173488</v>
      </c>
      <c r="AJ33" s="12">
        <v>2454</v>
      </c>
      <c r="AK33" s="12">
        <v>3054</v>
      </c>
      <c r="AL33" s="12">
        <v>4253</v>
      </c>
      <c r="AM33" s="13">
        <v>2652</v>
      </c>
      <c r="AN33" s="12">
        <v>0</v>
      </c>
      <c r="AO33" s="12">
        <v>111834</v>
      </c>
      <c r="AP33" s="12">
        <v>43439</v>
      </c>
      <c r="AQ33" s="12">
        <v>69991</v>
      </c>
      <c r="AR33" s="12">
        <v>8024</v>
      </c>
      <c r="AS33" s="12">
        <v>0</v>
      </c>
      <c r="AT33" s="12">
        <v>134616</v>
      </c>
      <c r="AU33" s="12">
        <v>24964</v>
      </c>
      <c r="AV33" s="12">
        <v>6926</v>
      </c>
      <c r="AW33" s="12">
        <v>0</v>
      </c>
      <c r="AX33" s="12">
        <v>320381</v>
      </c>
      <c r="AY33" s="12">
        <v>4</v>
      </c>
      <c r="AZ33" s="12">
        <v>73</v>
      </c>
      <c r="BA33" s="12">
        <v>-24</v>
      </c>
      <c r="BB33" s="12">
        <v>14771</v>
      </c>
      <c r="BC33" s="12">
        <v>64294</v>
      </c>
      <c r="BD33" s="13">
        <v>29</v>
      </c>
      <c r="BE33" s="12">
        <v>101803</v>
      </c>
      <c r="BF33" s="13">
        <v>3490</v>
      </c>
      <c r="BG33" s="12">
        <v>2734</v>
      </c>
      <c r="BH33" s="12">
        <v>2065</v>
      </c>
      <c r="BI33" s="12">
        <v>11937</v>
      </c>
      <c r="BJ33" s="12">
        <v>158889</v>
      </c>
      <c r="BK33" s="12">
        <v>14416</v>
      </c>
      <c r="BL33" s="12">
        <v>2352</v>
      </c>
      <c r="BM33" s="12">
        <v>52873</v>
      </c>
      <c r="BN33" s="12">
        <v>52740</v>
      </c>
      <c r="BO33" s="12">
        <v>0</v>
      </c>
      <c r="BP33" s="12">
        <v>355</v>
      </c>
      <c r="BQ33" s="12">
        <v>1095</v>
      </c>
      <c r="BR33" s="12">
        <v>3418</v>
      </c>
      <c r="BS33" s="12">
        <v>5431</v>
      </c>
      <c r="BT33" s="12">
        <v>81069</v>
      </c>
      <c r="BU33" s="13">
        <v>21035</v>
      </c>
      <c r="BV33" s="12">
        <v>262108</v>
      </c>
      <c r="BW33" s="12">
        <v>2386</v>
      </c>
      <c r="BX33" s="12">
        <v>5541</v>
      </c>
      <c r="BY33" s="12">
        <v>0</v>
      </c>
      <c r="BZ33" s="12">
        <f t="shared" si="7"/>
        <v>4441843</v>
      </c>
      <c r="FV33" s="12"/>
      <c r="FW33" s="12"/>
      <c r="FX33" s="12"/>
      <c r="FY33" s="12"/>
      <c r="FZ33" s="12"/>
      <c r="GA33" s="12"/>
      <c r="GB33" s="12"/>
      <c r="GC33" s="12"/>
    </row>
    <row r="34" spans="1:185" x14ac:dyDescent="0.25">
      <c r="A34" s="20" t="s">
        <v>145</v>
      </c>
      <c r="B34" s="20" t="s">
        <v>146</v>
      </c>
      <c r="C34" s="12">
        <v>9512</v>
      </c>
      <c r="D34" s="12">
        <v>11384</v>
      </c>
      <c r="E34" s="12">
        <v>7312</v>
      </c>
      <c r="F34" s="12">
        <v>15185</v>
      </c>
      <c r="G34" s="12">
        <v>21288</v>
      </c>
      <c r="H34" s="12">
        <v>22451</v>
      </c>
      <c r="I34" s="12">
        <v>8674</v>
      </c>
      <c r="J34" s="12">
        <v>29852</v>
      </c>
      <c r="K34" s="12">
        <v>1718</v>
      </c>
      <c r="L34" s="12">
        <v>6880</v>
      </c>
      <c r="M34" s="13">
        <v>164</v>
      </c>
      <c r="N34" s="12">
        <v>139346</v>
      </c>
      <c r="O34" s="12">
        <v>414</v>
      </c>
      <c r="P34" s="13">
        <v>104432</v>
      </c>
      <c r="Q34" s="12">
        <v>41400</v>
      </c>
      <c r="R34" s="13">
        <v>6898</v>
      </c>
      <c r="S34" s="12">
        <v>42139</v>
      </c>
      <c r="T34" s="12">
        <v>6908</v>
      </c>
      <c r="U34" s="12">
        <v>4012</v>
      </c>
      <c r="V34" s="12">
        <v>34294</v>
      </c>
      <c r="W34" s="12">
        <v>8244</v>
      </c>
      <c r="X34" s="12">
        <v>2177</v>
      </c>
      <c r="Y34" s="12">
        <v>265</v>
      </c>
      <c r="Z34" s="12">
        <v>10120</v>
      </c>
      <c r="AA34" s="12">
        <v>18418</v>
      </c>
      <c r="AB34" s="12">
        <v>26992</v>
      </c>
      <c r="AC34" s="12">
        <v>32769</v>
      </c>
      <c r="AD34" s="12">
        <v>8507</v>
      </c>
      <c r="AE34" s="12">
        <v>11271</v>
      </c>
      <c r="AF34" s="12">
        <v>6682</v>
      </c>
      <c r="AG34" s="13">
        <v>17012</v>
      </c>
      <c r="AH34" s="13">
        <v>184252</v>
      </c>
      <c r="AI34" s="12">
        <v>17337</v>
      </c>
      <c r="AJ34" s="12">
        <v>2665</v>
      </c>
      <c r="AK34" s="12">
        <v>16893</v>
      </c>
      <c r="AL34" s="12">
        <v>13237</v>
      </c>
      <c r="AM34" s="13">
        <v>178651</v>
      </c>
      <c r="AN34" s="12">
        <v>2104</v>
      </c>
      <c r="AO34" s="12">
        <v>31773</v>
      </c>
      <c r="AP34" s="12">
        <v>36571</v>
      </c>
      <c r="AQ34" s="12">
        <v>30319</v>
      </c>
      <c r="AR34" s="12">
        <v>28783</v>
      </c>
      <c r="AS34" s="12">
        <v>637</v>
      </c>
      <c r="AT34" s="12">
        <v>64579</v>
      </c>
      <c r="AU34" s="12">
        <v>2874</v>
      </c>
      <c r="AV34" s="12">
        <v>5545</v>
      </c>
      <c r="AW34" s="12">
        <v>0</v>
      </c>
      <c r="AX34" s="12">
        <v>43245</v>
      </c>
      <c r="AY34" s="12">
        <v>1722</v>
      </c>
      <c r="AZ34" s="12">
        <v>11399</v>
      </c>
      <c r="BA34" s="12">
        <v>3071</v>
      </c>
      <c r="BB34" s="12">
        <v>62943</v>
      </c>
      <c r="BC34" s="12">
        <v>25883</v>
      </c>
      <c r="BD34" s="13">
        <v>22092</v>
      </c>
      <c r="BE34" s="12">
        <v>40839</v>
      </c>
      <c r="BF34" s="13">
        <v>25344</v>
      </c>
      <c r="BG34" s="12">
        <v>13629</v>
      </c>
      <c r="BH34" s="12">
        <v>17627</v>
      </c>
      <c r="BI34" s="12">
        <v>19349</v>
      </c>
      <c r="BJ34" s="12">
        <v>45317</v>
      </c>
      <c r="BK34" s="12">
        <v>10083</v>
      </c>
      <c r="BL34" s="12">
        <v>13327</v>
      </c>
      <c r="BM34" s="12">
        <v>17550</v>
      </c>
      <c r="BN34" s="12">
        <v>35050</v>
      </c>
      <c r="BO34" s="12">
        <v>19408</v>
      </c>
      <c r="BP34" s="12">
        <v>2082</v>
      </c>
      <c r="BQ34" s="12">
        <v>24318</v>
      </c>
      <c r="BR34" s="12">
        <v>1138</v>
      </c>
      <c r="BS34" s="12">
        <v>7108</v>
      </c>
      <c r="BT34" s="12">
        <v>5949</v>
      </c>
      <c r="BU34" s="13">
        <v>19926</v>
      </c>
      <c r="BV34" s="12">
        <v>2244</v>
      </c>
      <c r="BW34" s="12">
        <v>2746</v>
      </c>
      <c r="BX34" s="12">
        <v>4</v>
      </c>
      <c r="BY34" s="12">
        <v>0</v>
      </c>
      <c r="BZ34" s="12">
        <f t="shared" si="7"/>
        <v>1766333</v>
      </c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</row>
    <row r="35" spans="1:185" x14ac:dyDescent="0.25">
      <c r="A35" s="20" t="s">
        <v>147</v>
      </c>
      <c r="B35" s="20" t="s">
        <v>148</v>
      </c>
      <c r="C35" s="12">
        <v>104</v>
      </c>
      <c r="D35" s="12">
        <v>579</v>
      </c>
      <c r="E35" s="12">
        <v>110</v>
      </c>
      <c r="F35" s="12">
        <v>444</v>
      </c>
      <c r="G35" s="12">
        <v>143</v>
      </c>
      <c r="H35" s="12">
        <v>56</v>
      </c>
      <c r="I35" s="12">
        <v>48</v>
      </c>
      <c r="J35" s="12">
        <v>148</v>
      </c>
      <c r="K35" s="12">
        <v>0</v>
      </c>
      <c r="L35" s="12">
        <v>0</v>
      </c>
      <c r="M35" s="13"/>
      <c r="N35" s="12">
        <v>698</v>
      </c>
      <c r="O35" s="12">
        <v>0</v>
      </c>
      <c r="P35" s="13">
        <v>1860</v>
      </c>
      <c r="Q35" s="12">
        <v>450</v>
      </c>
      <c r="R35" s="13">
        <v>1748</v>
      </c>
      <c r="S35" s="12">
        <v>0</v>
      </c>
      <c r="T35" s="12">
        <v>2249</v>
      </c>
      <c r="U35" s="12">
        <v>0</v>
      </c>
      <c r="V35" s="12">
        <v>54</v>
      </c>
      <c r="W35" s="12">
        <v>0</v>
      </c>
      <c r="X35" s="12">
        <v>2</v>
      </c>
      <c r="Y35" s="12">
        <v>0</v>
      </c>
      <c r="Z35" s="12">
        <v>1172</v>
      </c>
      <c r="AA35" s="12">
        <v>152</v>
      </c>
      <c r="AB35" s="12">
        <v>8</v>
      </c>
      <c r="AC35" s="12">
        <v>972</v>
      </c>
      <c r="AD35" s="12">
        <v>0</v>
      </c>
      <c r="AE35" s="12">
        <v>41</v>
      </c>
      <c r="AF35" s="12">
        <v>31</v>
      </c>
      <c r="AG35" s="13">
        <v>198</v>
      </c>
      <c r="AH35" s="13">
        <v>4916</v>
      </c>
      <c r="AI35" s="12">
        <v>350</v>
      </c>
      <c r="AJ35" s="12">
        <v>3</v>
      </c>
      <c r="AK35" s="12">
        <v>445</v>
      </c>
      <c r="AL35" s="12">
        <v>126</v>
      </c>
      <c r="AM35" s="13">
        <v>490</v>
      </c>
      <c r="AN35" s="12">
        <v>1341</v>
      </c>
      <c r="AO35" s="12">
        <v>1971</v>
      </c>
      <c r="AP35" s="12">
        <v>8661</v>
      </c>
      <c r="AQ35" s="12">
        <v>223</v>
      </c>
      <c r="AR35" s="12">
        <v>0</v>
      </c>
      <c r="AS35" s="12">
        <v>0</v>
      </c>
      <c r="AT35" s="12">
        <v>4550</v>
      </c>
      <c r="AU35" s="12">
        <v>53</v>
      </c>
      <c r="AV35" s="12">
        <v>0</v>
      </c>
      <c r="AW35" s="12">
        <v>0</v>
      </c>
      <c r="AX35" s="12">
        <v>428</v>
      </c>
      <c r="AY35" s="12">
        <v>16</v>
      </c>
      <c r="AZ35" s="12">
        <v>2</v>
      </c>
      <c r="BA35" s="12">
        <v>0</v>
      </c>
      <c r="BB35" s="12">
        <v>2</v>
      </c>
      <c r="BC35" s="12">
        <v>838</v>
      </c>
      <c r="BD35" s="13">
        <v>178</v>
      </c>
      <c r="BE35" s="12">
        <v>765</v>
      </c>
      <c r="BF35" s="13"/>
      <c r="BG35" s="12">
        <v>3996</v>
      </c>
      <c r="BH35" s="12">
        <v>755</v>
      </c>
      <c r="BI35" s="12">
        <v>148</v>
      </c>
      <c r="BJ35" s="12">
        <v>902</v>
      </c>
      <c r="BK35" s="12">
        <v>0</v>
      </c>
      <c r="BL35" s="12">
        <v>81</v>
      </c>
      <c r="BM35" s="12">
        <v>331</v>
      </c>
      <c r="BN35" s="12">
        <v>235</v>
      </c>
      <c r="BO35" s="12">
        <v>0</v>
      </c>
      <c r="BP35" s="12">
        <v>107</v>
      </c>
      <c r="BQ35" s="12">
        <v>224</v>
      </c>
      <c r="BR35" s="12">
        <v>28</v>
      </c>
      <c r="BS35" s="12">
        <v>48</v>
      </c>
      <c r="BT35" s="12">
        <v>99</v>
      </c>
      <c r="BU35" s="13">
        <v>695</v>
      </c>
      <c r="BV35" s="12">
        <v>708</v>
      </c>
      <c r="BW35" s="12">
        <v>63</v>
      </c>
      <c r="BX35" s="12">
        <v>2</v>
      </c>
      <c r="BY35" s="12">
        <v>0</v>
      </c>
      <c r="BZ35" s="12">
        <f t="shared" si="7"/>
        <v>45047</v>
      </c>
      <c r="FV35" s="12"/>
      <c r="FW35" s="12"/>
      <c r="FX35" s="12"/>
      <c r="FY35" s="12"/>
      <c r="FZ35" s="12"/>
      <c r="GA35" s="12"/>
      <c r="GB35" s="12"/>
      <c r="GC35" s="12"/>
    </row>
    <row r="36" spans="1:185" x14ac:dyDescent="0.25">
      <c r="A36" s="20" t="s">
        <v>149</v>
      </c>
      <c r="B36" s="20" t="s">
        <v>150</v>
      </c>
      <c r="C36" s="12">
        <v>759</v>
      </c>
      <c r="D36" s="12">
        <v>1775</v>
      </c>
      <c r="E36" s="12">
        <v>2064</v>
      </c>
      <c r="F36" s="12">
        <v>10898</v>
      </c>
      <c r="G36" s="12">
        <v>7309</v>
      </c>
      <c r="H36" s="12">
        <v>10036</v>
      </c>
      <c r="I36" s="12">
        <v>1669</v>
      </c>
      <c r="J36" s="12">
        <v>121062</v>
      </c>
      <c r="K36" s="12">
        <v>0</v>
      </c>
      <c r="L36" s="12">
        <v>1541</v>
      </c>
      <c r="M36" s="13"/>
      <c r="N36" s="12">
        <v>11389</v>
      </c>
      <c r="O36" s="12">
        <v>0</v>
      </c>
      <c r="P36" s="13">
        <v>8711</v>
      </c>
      <c r="Q36" s="12">
        <v>22076</v>
      </c>
      <c r="R36" s="13">
        <v>2689</v>
      </c>
      <c r="S36" s="12">
        <v>144</v>
      </c>
      <c r="T36" s="12">
        <v>9649</v>
      </c>
      <c r="U36" s="12">
        <v>208</v>
      </c>
      <c r="V36" s="12">
        <v>366</v>
      </c>
      <c r="W36" s="12">
        <v>1637</v>
      </c>
      <c r="X36" s="12">
        <v>556</v>
      </c>
      <c r="Y36" s="12">
        <v>228</v>
      </c>
      <c r="Z36" s="12">
        <v>188</v>
      </c>
      <c r="AA36" s="12">
        <v>17223</v>
      </c>
      <c r="AB36" s="12">
        <v>2251</v>
      </c>
      <c r="AC36" s="12">
        <v>19296</v>
      </c>
      <c r="AD36" s="12">
        <v>365</v>
      </c>
      <c r="AE36" s="12">
        <v>368</v>
      </c>
      <c r="AF36" s="12">
        <v>1152</v>
      </c>
      <c r="AG36" s="13">
        <v>4193</v>
      </c>
      <c r="AH36" s="13">
        <v>175188</v>
      </c>
      <c r="AI36" s="12">
        <v>17054</v>
      </c>
      <c r="AJ36" s="12">
        <v>1100</v>
      </c>
      <c r="AK36" s="12">
        <v>6069</v>
      </c>
      <c r="AL36" s="12">
        <v>4059</v>
      </c>
      <c r="AM36" s="13">
        <v>3730</v>
      </c>
      <c r="AN36" s="12">
        <v>0</v>
      </c>
      <c r="AO36" s="12">
        <v>3356</v>
      </c>
      <c r="AP36" s="12">
        <v>12396</v>
      </c>
      <c r="AQ36" s="12">
        <v>136</v>
      </c>
      <c r="AR36" s="12">
        <v>5110</v>
      </c>
      <c r="AS36" s="12">
        <v>345</v>
      </c>
      <c r="AT36" s="12">
        <v>48675</v>
      </c>
      <c r="AU36" s="12">
        <v>2040</v>
      </c>
      <c r="AV36" s="12">
        <v>620</v>
      </c>
      <c r="AW36" s="12">
        <v>0</v>
      </c>
      <c r="AX36" s="12">
        <v>25593</v>
      </c>
      <c r="AY36" s="12">
        <v>0</v>
      </c>
      <c r="AZ36" s="12">
        <v>430</v>
      </c>
      <c r="BA36" s="12">
        <v>0</v>
      </c>
      <c r="BB36" s="12">
        <v>1835</v>
      </c>
      <c r="BC36" s="12">
        <v>16571</v>
      </c>
      <c r="BD36" s="13">
        <v>2901</v>
      </c>
      <c r="BE36" s="12">
        <v>11526</v>
      </c>
      <c r="BF36" s="13"/>
      <c r="BG36" s="12">
        <v>20</v>
      </c>
      <c r="BH36" s="12">
        <v>2745</v>
      </c>
      <c r="BI36" s="12">
        <v>3181</v>
      </c>
      <c r="BJ36" s="12">
        <v>10518</v>
      </c>
      <c r="BK36" s="12">
        <v>640</v>
      </c>
      <c r="BL36" s="12">
        <v>14631</v>
      </c>
      <c r="BM36" s="12">
        <v>30827</v>
      </c>
      <c r="BN36" s="12">
        <v>5131</v>
      </c>
      <c r="BO36" s="12">
        <v>108</v>
      </c>
      <c r="BP36" s="12">
        <v>1124</v>
      </c>
      <c r="BQ36" s="12">
        <v>6519</v>
      </c>
      <c r="BR36" s="12">
        <v>1227</v>
      </c>
      <c r="BS36" s="12">
        <v>406</v>
      </c>
      <c r="BT36" s="12">
        <v>7164</v>
      </c>
      <c r="BU36" s="13">
        <v>86673</v>
      </c>
      <c r="BV36" s="12">
        <v>29903</v>
      </c>
      <c r="BW36" s="12">
        <v>381</v>
      </c>
      <c r="BX36" s="12">
        <v>0</v>
      </c>
      <c r="BY36" s="12">
        <v>0</v>
      </c>
      <c r="BZ36" s="12">
        <f t="shared" si="7"/>
        <v>799734</v>
      </c>
      <c r="FV36" s="12"/>
      <c r="FW36" s="12"/>
      <c r="FX36" s="12"/>
      <c r="FY36" s="12"/>
      <c r="FZ36" s="12"/>
      <c r="GA36" s="12"/>
      <c r="GB36" s="12"/>
      <c r="GC36" s="12"/>
    </row>
    <row r="37" spans="1:185" x14ac:dyDescent="0.25">
      <c r="A37" s="20" t="s">
        <v>151</v>
      </c>
      <c r="B37" s="20" t="s">
        <v>152</v>
      </c>
      <c r="C37" s="12"/>
      <c r="D37" s="12"/>
      <c r="E37" s="12"/>
      <c r="F37" s="12"/>
      <c r="G37" s="12"/>
      <c r="H37" s="12"/>
      <c r="I37" s="12"/>
      <c r="J37" s="12"/>
      <c r="K37" s="12">
        <v>0</v>
      </c>
      <c r="L37" s="12">
        <v>0</v>
      </c>
      <c r="M37" s="13"/>
      <c r="N37" s="12"/>
      <c r="O37" s="12"/>
      <c r="P37" s="13"/>
      <c r="Q37" s="12"/>
      <c r="R37" s="13">
        <v>0</v>
      </c>
      <c r="S37" s="12"/>
      <c r="T37" s="12">
        <v>0</v>
      </c>
      <c r="U37" s="12"/>
      <c r="V37" s="12"/>
      <c r="W37" s="12"/>
      <c r="X37" s="12"/>
      <c r="Y37" s="12"/>
      <c r="Z37" s="12"/>
      <c r="AA37" s="12"/>
      <c r="AB37" s="12"/>
      <c r="AC37" s="12">
        <v>0</v>
      </c>
      <c r="AD37" s="12"/>
      <c r="AE37" s="12"/>
      <c r="AF37" s="12"/>
      <c r="AG37" s="13"/>
      <c r="AH37" s="13"/>
      <c r="AI37" s="12"/>
      <c r="AJ37" s="12"/>
      <c r="AK37" s="12"/>
      <c r="AL37" s="12">
        <v>0</v>
      </c>
      <c r="AM37" s="13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12"/>
      <c r="BF37" s="13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3"/>
      <c r="BV37" s="12"/>
      <c r="BW37" s="12"/>
      <c r="BX37" s="12"/>
      <c r="BY37" s="12"/>
      <c r="BZ37" s="12">
        <f t="shared" si="7"/>
        <v>0</v>
      </c>
    </row>
    <row r="38" spans="1:185" x14ac:dyDescent="0.25">
      <c r="A38" s="20" t="s">
        <v>153</v>
      </c>
      <c r="B38" s="20" t="s">
        <v>154</v>
      </c>
      <c r="C38" s="12">
        <v>708220</v>
      </c>
      <c r="D38" s="12">
        <v>463013</v>
      </c>
      <c r="E38" s="12">
        <v>0</v>
      </c>
      <c r="F38" s="12">
        <v>786422</v>
      </c>
      <c r="G38" s="12">
        <v>116600</v>
      </c>
      <c r="H38" s="12">
        <v>61400</v>
      </c>
      <c r="I38" s="12">
        <v>154626</v>
      </c>
      <c r="J38" s="12">
        <v>316334</v>
      </c>
      <c r="K38" s="12">
        <v>21768</v>
      </c>
      <c r="L38" s="12">
        <v>70631</v>
      </c>
      <c r="M38" s="13"/>
      <c r="N38" s="12">
        <v>552642</v>
      </c>
      <c r="O38" s="12">
        <v>0</v>
      </c>
      <c r="P38" s="13">
        <v>477941</v>
      </c>
      <c r="Q38" s="12">
        <v>342578</v>
      </c>
      <c r="R38" s="13">
        <v>0</v>
      </c>
      <c r="S38" s="12">
        <v>317964</v>
      </c>
      <c r="T38" s="12">
        <v>105314</v>
      </c>
      <c r="U38" s="12">
        <v>45293</v>
      </c>
      <c r="V38" s="12">
        <v>0</v>
      </c>
      <c r="W38" s="12">
        <v>25644</v>
      </c>
      <c r="X38" s="12">
        <v>101449</v>
      </c>
      <c r="Y38" s="12">
        <v>242035</v>
      </c>
      <c r="Z38" s="12">
        <v>0</v>
      </c>
      <c r="AA38" s="12">
        <v>0</v>
      </c>
      <c r="AB38" s="12">
        <v>21548</v>
      </c>
      <c r="AC38" s="12">
        <v>41246</v>
      </c>
      <c r="AD38" s="12">
        <v>0</v>
      </c>
      <c r="AE38" s="12">
        <v>53309</v>
      </c>
      <c r="AF38" s="12">
        <v>32093</v>
      </c>
      <c r="AG38" s="13">
        <v>184017</v>
      </c>
      <c r="AH38" s="13">
        <v>1038590</v>
      </c>
      <c r="AI38" s="12">
        <v>205378</v>
      </c>
      <c r="AJ38" s="12">
        <v>14672</v>
      </c>
      <c r="AK38" s="12">
        <v>0</v>
      </c>
      <c r="AL38" s="12">
        <v>47937</v>
      </c>
      <c r="AM38" s="13">
        <v>618425</v>
      </c>
      <c r="AN38" s="12">
        <v>868</v>
      </c>
      <c r="AO38" s="12">
        <v>210902</v>
      </c>
      <c r="AP38" s="12">
        <v>233321</v>
      </c>
      <c r="AQ38" s="12">
        <v>79834</v>
      </c>
      <c r="AR38" s="12">
        <v>81368</v>
      </c>
      <c r="AS38" s="12">
        <v>0</v>
      </c>
      <c r="AT38" s="12">
        <v>1717945</v>
      </c>
      <c r="AU38" s="12">
        <v>60787</v>
      </c>
      <c r="AV38" s="12">
        <v>0</v>
      </c>
      <c r="AW38" s="12">
        <v>0</v>
      </c>
      <c r="AX38" s="12">
        <v>0</v>
      </c>
      <c r="AY38" s="12">
        <v>0</v>
      </c>
      <c r="AZ38" s="12">
        <v>34438</v>
      </c>
      <c r="BA38" s="12">
        <v>73094</v>
      </c>
      <c r="BB38" s="12">
        <v>149042</v>
      </c>
      <c r="BC38" s="12">
        <v>265994</v>
      </c>
      <c r="BD38" s="13">
        <v>85757</v>
      </c>
      <c r="BE38" s="12">
        <v>294051</v>
      </c>
      <c r="BF38" s="13">
        <v>231647</v>
      </c>
      <c r="BG38" s="12">
        <v>252903</v>
      </c>
      <c r="BH38" s="12">
        <v>70203</v>
      </c>
      <c r="BI38" s="12">
        <v>108435</v>
      </c>
      <c r="BJ38" s="12">
        <v>121505</v>
      </c>
      <c r="BK38" s="12">
        <v>57195</v>
      </c>
      <c r="BL38" s="12">
        <v>63471</v>
      </c>
      <c r="BM38" s="12">
        <v>92130</v>
      </c>
      <c r="BN38" s="12">
        <v>278518</v>
      </c>
      <c r="BO38" s="12">
        <v>79849</v>
      </c>
      <c r="BP38" s="12">
        <v>186182</v>
      </c>
      <c r="BQ38" s="12">
        <v>91263</v>
      </c>
      <c r="BR38" s="12">
        <v>62187</v>
      </c>
      <c r="BS38" s="12">
        <v>44792</v>
      </c>
      <c r="BT38" s="12">
        <v>286</v>
      </c>
      <c r="BU38" s="13">
        <v>299986</v>
      </c>
      <c r="BV38" s="12">
        <v>371612</v>
      </c>
      <c r="BW38" s="12">
        <v>181350</v>
      </c>
      <c r="BX38" s="12">
        <v>66761</v>
      </c>
      <c r="BY38" s="12">
        <v>0</v>
      </c>
      <c r="BZ38" s="12">
        <f t="shared" si="7"/>
        <v>13114765</v>
      </c>
    </row>
    <row r="39" spans="1:185" x14ac:dyDescent="0.25">
      <c r="A39" s="20" t="s">
        <v>155</v>
      </c>
      <c r="B39" s="20" t="s">
        <v>156</v>
      </c>
      <c r="C39" s="12">
        <v>28080</v>
      </c>
      <c r="D39" s="12">
        <v>12764</v>
      </c>
      <c r="E39" s="12">
        <v>0</v>
      </c>
      <c r="F39" s="12">
        <v>101698</v>
      </c>
      <c r="G39" s="12">
        <v>47438</v>
      </c>
      <c r="H39" s="12">
        <v>21264</v>
      </c>
      <c r="I39" s="12">
        <v>0</v>
      </c>
      <c r="J39" s="12">
        <v>2383</v>
      </c>
      <c r="K39" s="12">
        <v>0</v>
      </c>
      <c r="L39" s="12">
        <v>0</v>
      </c>
      <c r="M39" s="13"/>
      <c r="N39" s="12">
        <v>0</v>
      </c>
      <c r="O39" s="12">
        <v>0</v>
      </c>
      <c r="P39" s="13">
        <v>131960</v>
      </c>
      <c r="Q39" s="12">
        <v>5890</v>
      </c>
      <c r="R39" s="13">
        <v>0</v>
      </c>
      <c r="S39" s="12">
        <v>2100</v>
      </c>
      <c r="T39" s="12">
        <v>38439</v>
      </c>
      <c r="U39" s="12">
        <v>5656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175699</v>
      </c>
      <c r="AG39" s="13">
        <v>213</v>
      </c>
      <c r="AH39" s="13">
        <v>59888</v>
      </c>
      <c r="AI39" s="12">
        <v>3083</v>
      </c>
      <c r="AJ39" s="12">
        <v>632</v>
      </c>
      <c r="AK39" s="12">
        <v>0</v>
      </c>
      <c r="AL39" s="12">
        <v>0</v>
      </c>
      <c r="AM39" s="13">
        <v>42497</v>
      </c>
      <c r="AN39" s="12">
        <v>0</v>
      </c>
      <c r="AO39" s="12">
        <v>0</v>
      </c>
      <c r="AP39" s="12">
        <v>463603</v>
      </c>
      <c r="AQ39" s="12">
        <v>134942</v>
      </c>
      <c r="AR39" s="12">
        <v>719</v>
      </c>
      <c r="AS39" s="12">
        <v>0</v>
      </c>
      <c r="AT39" s="12">
        <v>0</v>
      </c>
      <c r="AU39" s="12">
        <v>671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3305</v>
      </c>
      <c r="BC39" s="12">
        <v>424918</v>
      </c>
      <c r="BD39" s="13">
        <v>957</v>
      </c>
      <c r="BE39" s="12">
        <v>50</v>
      </c>
      <c r="BF39" s="13">
        <v>1129</v>
      </c>
      <c r="BG39" s="12">
        <v>1141</v>
      </c>
      <c r="BH39" s="12">
        <v>19350</v>
      </c>
      <c r="BI39" s="12">
        <v>14303</v>
      </c>
      <c r="BJ39" s="12">
        <v>0</v>
      </c>
      <c r="BK39" s="12">
        <v>3432</v>
      </c>
      <c r="BL39" s="12">
        <v>0</v>
      </c>
      <c r="BM39" s="12">
        <v>6484</v>
      </c>
      <c r="BN39" s="12">
        <v>292157</v>
      </c>
      <c r="BO39" s="12">
        <v>0</v>
      </c>
      <c r="BP39" s="12">
        <v>0</v>
      </c>
      <c r="BQ39" s="12">
        <v>135005</v>
      </c>
      <c r="BR39" s="12">
        <v>14893</v>
      </c>
      <c r="BS39" s="12">
        <v>7497</v>
      </c>
      <c r="BT39" s="12">
        <v>1164</v>
      </c>
      <c r="BU39" s="13"/>
      <c r="BV39" s="12">
        <v>0</v>
      </c>
      <c r="BW39" s="12">
        <v>90602</v>
      </c>
      <c r="BX39" s="12">
        <v>2327</v>
      </c>
      <c r="BY39" s="12">
        <v>0</v>
      </c>
      <c r="BZ39" s="12">
        <f t="shared" si="7"/>
        <v>2298333</v>
      </c>
    </row>
    <row r="40" spans="1:185" x14ac:dyDescent="0.25">
      <c r="A40" s="20" t="s">
        <v>157</v>
      </c>
      <c r="B40" s="20" t="s">
        <v>158</v>
      </c>
      <c r="C40" s="12">
        <v>333756</v>
      </c>
      <c r="D40" s="12">
        <v>101938</v>
      </c>
      <c r="E40" s="12">
        <v>0</v>
      </c>
      <c r="F40" s="12">
        <v>245272</v>
      </c>
      <c r="G40" s="12">
        <v>48636</v>
      </c>
      <c r="H40" s="12">
        <v>28182</v>
      </c>
      <c r="I40" s="12">
        <v>2112</v>
      </c>
      <c r="J40" s="12">
        <v>466269</v>
      </c>
      <c r="K40" s="12">
        <v>0</v>
      </c>
      <c r="L40" s="12">
        <v>64813</v>
      </c>
      <c r="M40" s="13"/>
      <c r="N40" s="12">
        <v>0</v>
      </c>
      <c r="O40" s="12">
        <v>0</v>
      </c>
      <c r="P40" s="13">
        <v>21928</v>
      </c>
      <c r="Q40" s="12">
        <v>21972</v>
      </c>
      <c r="R40" s="13">
        <v>0</v>
      </c>
      <c r="S40" s="12">
        <v>63074</v>
      </c>
      <c r="T40" s="12">
        <v>45017</v>
      </c>
      <c r="U40" s="12">
        <v>0</v>
      </c>
      <c r="V40" s="12">
        <v>0</v>
      </c>
      <c r="W40" s="12">
        <v>3236</v>
      </c>
      <c r="X40" s="12">
        <v>0</v>
      </c>
      <c r="Y40" s="12">
        <v>0</v>
      </c>
      <c r="Z40" s="12">
        <v>0</v>
      </c>
      <c r="AA40" s="12">
        <v>145172</v>
      </c>
      <c r="AB40" s="12">
        <v>33246</v>
      </c>
      <c r="AC40" s="12">
        <v>0</v>
      </c>
      <c r="AD40" s="12">
        <v>37632</v>
      </c>
      <c r="AE40" s="12">
        <v>19851</v>
      </c>
      <c r="AF40" s="12">
        <v>92801</v>
      </c>
      <c r="AG40" s="13">
        <v>11825</v>
      </c>
      <c r="AH40" s="13">
        <v>177431</v>
      </c>
      <c r="AI40" s="12">
        <v>11096</v>
      </c>
      <c r="AJ40" s="12">
        <v>2076</v>
      </c>
      <c r="AK40" s="12">
        <v>0</v>
      </c>
      <c r="AL40" s="12">
        <v>4074</v>
      </c>
      <c r="AM40" s="13">
        <v>21977</v>
      </c>
      <c r="AN40" s="12">
        <v>0</v>
      </c>
      <c r="AO40" s="12">
        <v>39658</v>
      </c>
      <c r="AP40" s="12">
        <v>256445</v>
      </c>
      <c r="AQ40" s="12">
        <v>7195</v>
      </c>
      <c r="AR40" s="12">
        <v>52512</v>
      </c>
      <c r="AS40" s="12">
        <v>0</v>
      </c>
      <c r="AT40" s="12">
        <v>2801861</v>
      </c>
      <c r="AU40" s="12">
        <v>480</v>
      </c>
      <c r="AV40" s="12">
        <v>0</v>
      </c>
      <c r="AW40" s="12">
        <v>54686</v>
      </c>
      <c r="AX40" s="12">
        <v>0</v>
      </c>
      <c r="AY40" s="12">
        <v>0</v>
      </c>
      <c r="AZ40" s="12">
        <v>1500</v>
      </c>
      <c r="BA40" s="12">
        <v>33876</v>
      </c>
      <c r="BB40" s="12">
        <v>6747</v>
      </c>
      <c r="BC40" s="12">
        <v>19891</v>
      </c>
      <c r="BD40" s="13">
        <v>37551</v>
      </c>
      <c r="BE40" s="12">
        <v>297743</v>
      </c>
      <c r="BF40" s="13">
        <v>11949</v>
      </c>
      <c r="BG40" s="12">
        <v>1775</v>
      </c>
      <c r="BH40" s="12">
        <v>27668</v>
      </c>
      <c r="BI40" s="12">
        <v>5923</v>
      </c>
      <c r="BJ40" s="12">
        <v>42083</v>
      </c>
      <c r="BK40" s="12">
        <v>1263</v>
      </c>
      <c r="BL40" s="12">
        <v>3843</v>
      </c>
      <c r="BM40" s="12">
        <v>8561</v>
      </c>
      <c r="BN40" s="12">
        <v>19655</v>
      </c>
      <c r="BO40" s="12">
        <v>18767</v>
      </c>
      <c r="BP40" s="12">
        <v>39603</v>
      </c>
      <c r="BQ40" s="12">
        <v>9025</v>
      </c>
      <c r="BR40" s="12">
        <v>19962</v>
      </c>
      <c r="BS40" s="12">
        <v>24850</v>
      </c>
      <c r="BT40" s="12">
        <v>0</v>
      </c>
      <c r="BU40" s="13">
        <v>58973</v>
      </c>
      <c r="BV40" s="12">
        <v>36438</v>
      </c>
      <c r="BW40" s="12">
        <v>40188</v>
      </c>
      <c r="BX40" s="12">
        <v>20193</v>
      </c>
      <c r="BY40" s="12">
        <v>0</v>
      </c>
      <c r="BZ40" s="12">
        <f t="shared" si="7"/>
        <v>6004250</v>
      </c>
    </row>
    <row r="41" spans="1:185" x14ac:dyDescent="0.25">
      <c r="A41" s="20" t="s">
        <v>159</v>
      </c>
      <c r="B41" s="20" t="s">
        <v>160</v>
      </c>
      <c r="C41" s="12">
        <v>324626</v>
      </c>
      <c r="D41" s="12">
        <v>552015</v>
      </c>
      <c r="E41" s="12">
        <v>775</v>
      </c>
      <c r="F41" s="12">
        <v>417449</v>
      </c>
      <c r="G41" s="12">
        <v>214569</v>
      </c>
      <c r="H41" s="12">
        <v>75182</v>
      </c>
      <c r="I41" s="12">
        <v>67277</v>
      </c>
      <c r="J41" s="12">
        <v>355326</v>
      </c>
      <c r="K41" s="12">
        <v>17789</v>
      </c>
      <c r="L41" s="12">
        <v>2013</v>
      </c>
      <c r="M41" s="13"/>
      <c r="N41" s="12">
        <v>105100</v>
      </c>
      <c r="O41" s="12">
        <v>0</v>
      </c>
      <c r="P41" s="13">
        <v>1990129</v>
      </c>
      <c r="Q41" s="12">
        <v>249814</v>
      </c>
      <c r="R41" s="13">
        <v>515225</v>
      </c>
      <c r="S41" s="12">
        <v>169896</v>
      </c>
      <c r="T41" s="12">
        <v>83330</v>
      </c>
      <c r="U41" s="12">
        <v>3585</v>
      </c>
      <c r="V41" s="12">
        <v>0</v>
      </c>
      <c r="W41" s="12">
        <v>0</v>
      </c>
      <c r="X41" s="12">
        <v>37114</v>
      </c>
      <c r="Y41" s="12">
        <v>319564</v>
      </c>
      <c r="Z41" s="12">
        <v>18332</v>
      </c>
      <c r="AA41" s="12">
        <v>117258</v>
      </c>
      <c r="AB41" s="12">
        <v>612</v>
      </c>
      <c r="AC41" s="12">
        <v>6231</v>
      </c>
      <c r="AD41" s="12">
        <v>65421</v>
      </c>
      <c r="AE41" s="12">
        <v>8616</v>
      </c>
      <c r="AF41" s="12">
        <v>0</v>
      </c>
      <c r="AG41" s="13">
        <v>11594</v>
      </c>
      <c r="AH41" s="13">
        <v>176877</v>
      </c>
      <c r="AI41" s="12">
        <v>40354</v>
      </c>
      <c r="AJ41" s="12">
        <v>716</v>
      </c>
      <c r="AK41" s="12">
        <v>0</v>
      </c>
      <c r="AL41" s="12">
        <v>19492</v>
      </c>
      <c r="AM41" s="13">
        <v>509726</v>
      </c>
      <c r="AN41" s="12">
        <v>16234</v>
      </c>
      <c r="AO41" s="12">
        <v>0</v>
      </c>
      <c r="AP41" s="12">
        <v>19509</v>
      </c>
      <c r="AQ41" s="12">
        <v>44162</v>
      </c>
      <c r="AR41" s="12">
        <v>16100</v>
      </c>
      <c r="AS41" s="12">
        <v>0</v>
      </c>
      <c r="AT41" s="12">
        <v>829318</v>
      </c>
      <c r="AU41" s="12">
        <v>53610</v>
      </c>
      <c r="AV41" s="12">
        <v>0</v>
      </c>
      <c r="AW41" s="12">
        <v>21223</v>
      </c>
      <c r="AX41" s="12">
        <v>4040</v>
      </c>
      <c r="AY41" s="12">
        <v>0</v>
      </c>
      <c r="AZ41" s="12">
        <v>288</v>
      </c>
      <c r="BA41" s="12">
        <v>3709</v>
      </c>
      <c r="BB41" s="12">
        <v>186721</v>
      </c>
      <c r="BC41" s="12">
        <v>156561</v>
      </c>
      <c r="BD41" s="13">
        <v>3411</v>
      </c>
      <c r="BE41" s="12">
        <v>946989</v>
      </c>
      <c r="BF41" s="13"/>
      <c r="BG41" s="12">
        <v>532870</v>
      </c>
      <c r="BH41" s="12">
        <v>31497</v>
      </c>
      <c r="BI41" s="12">
        <v>300293</v>
      </c>
      <c r="BJ41" s="12">
        <v>384284</v>
      </c>
      <c r="BK41" s="12">
        <v>49234</v>
      </c>
      <c r="BL41" s="12">
        <v>21991</v>
      </c>
      <c r="BM41" s="12">
        <v>360955</v>
      </c>
      <c r="BN41" s="12">
        <v>62713</v>
      </c>
      <c r="BO41" s="12">
        <v>105148</v>
      </c>
      <c r="BP41" s="12">
        <v>59993</v>
      </c>
      <c r="BQ41" s="12">
        <v>17451</v>
      </c>
      <c r="BR41" s="12">
        <v>6485</v>
      </c>
      <c r="BS41" s="12">
        <v>43838</v>
      </c>
      <c r="BT41" s="12">
        <v>53342</v>
      </c>
      <c r="BU41" s="13">
        <v>120814</v>
      </c>
      <c r="BV41" s="12">
        <v>738631</v>
      </c>
      <c r="BW41" s="12">
        <v>434977</v>
      </c>
      <c r="BX41" s="12">
        <v>857173</v>
      </c>
      <c r="BY41" s="12">
        <v>0</v>
      </c>
      <c r="BZ41" s="12">
        <f t="shared" si="7"/>
        <v>12959571</v>
      </c>
    </row>
    <row r="42" spans="1:185" x14ac:dyDescent="0.25">
      <c r="A42" s="20" t="s">
        <v>161</v>
      </c>
      <c r="B42" s="20" t="s">
        <v>162</v>
      </c>
      <c r="C42" s="12">
        <v>261934</v>
      </c>
      <c r="D42" s="12">
        <v>962514</v>
      </c>
      <c r="E42" s="12">
        <v>55015</v>
      </c>
      <c r="F42" s="12">
        <v>352241</v>
      </c>
      <c r="G42" s="12">
        <v>102837</v>
      </c>
      <c r="H42" s="12">
        <v>244930</v>
      </c>
      <c r="I42" s="12">
        <v>224311</v>
      </c>
      <c r="J42" s="12">
        <v>470118</v>
      </c>
      <c r="K42" s="12">
        <v>180786</v>
      </c>
      <c r="L42" s="12">
        <v>217579</v>
      </c>
      <c r="M42" s="13"/>
      <c r="N42" s="12">
        <v>1516496</v>
      </c>
      <c r="O42" s="12">
        <v>160814</v>
      </c>
      <c r="P42" s="13">
        <v>1371492</v>
      </c>
      <c r="Q42" s="12">
        <v>454700</v>
      </c>
      <c r="R42" s="13">
        <v>24354</v>
      </c>
      <c r="S42" s="12">
        <v>433321</v>
      </c>
      <c r="T42" s="12">
        <v>190327</v>
      </c>
      <c r="U42" s="12">
        <v>133080</v>
      </c>
      <c r="V42" s="12">
        <v>1015803</v>
      </c>
      <c r="W42" s="12">
        <v>188412</v>
      </c>
      <c r="X42" s="12">
        <v>206282</v>
      </c>
      <c r="Y42" s="12">
        <v>326278</v>
      </c>
      <c r="Z42" s="12">
        <v>153477</v>
      </c>
      <c r="AA42" s="12">
        <v>1581293</v>
      </c>
      <c r="AB42" s="12">
        <v>39944</v>
      </c>
      <c r="AC42" s="12">
        <v>835605</v>
      </c>
      <c r="AD42" s="12">
        <v>41221</v>
      </c>
      <c r="AE42" s="12">
        <v>95218</v>
      </c>
      <c r="AF42" s="12">
        <v>0</v>
      </c>
      <c r="AG42" s="13">
        <v>256741</v>
      </c>
      <c r="AH42" s="13">
        <v>6914685</v>
      </c>
      <c r="AI42" s="12">
        <v>681800</v>
      </c>
      <c r="AJ42" s="12">
        <v>106581</v>
      </c>
      <c r="AK42" s="12">
        <v>346926</v>
      </c>
      <c r="AL42" s="12">
        <v>220141</v>
      </c>
      <c r="AM42" s="13">
        <v>1763659</v>
      </c>
      <c r="AN42" s="12">
        <v>17292</v>
      </c>
      <c r="AO42" s="12">
        <v>468840</v>
      </c>
      <c r="AP42" s="12">
        <v>0</v>
      </c>
      <c r="AQ42" s="12">
        <v>167327</v>
      </c>
      <c r="AR42" s="12">
        <v>111252</v>
      </c>
      <c r="AS42" s="12">
        <v>26370</v>
      </c>
      <c r="AT42" s="12">
        <v>44765</v>
      </c>
      <c r="AU42" s="12">
        <v>637735</v>
      </c>
      <c r="AV42" s="12">
        <v>210036</v>
      </c>
      <c r="AW42" s="12">
        <v>199120</v>
      </c>
      <c r="AX42" s="12">
        <v>2257911</v>
      </c>
      <c r="AY42" s="12">
        <v>63181</v>
      </c>
      <c r="AZ42" s="12">
        <v>105187</v>
      </c>
      <c r="BA42" s="12">
        <v>60876</v>
      </c>
      <c r="BB42" s="12">
        <v>79469</v>
      </c>
      <c r="BC42" s="12">
        <v>192570</v>
      </c>
      <c r="BD42" s="13">
        <v>93498</v>
      </c>
      <c r="BE42" s="12">
        <v>731095</v>
      </c>
      <c r="BF42" s="13">
        <v>994136</v>
      </c>
      <c r="BG42" s="12">
        <v>1516155</v>
      </c>
      <c r="BH42" s="12">
        <v>350748</v>
      </c>
      <c r="BI42" s="12">
        <v>244780</v>
      </c>
      <c r="BJ42" s="12">
        <v>1579252</v>
      </c>
      <c r="BK42" s="12">
        <v>418694</v>
      </c>
      <c r="BL42" s="12">
        <v>268098</v>
      </c>
      <c r="BM42" s="12">
        <v>780089</v>
      </c>
      <c r="BN42" s="12">
        <v>80659</v>
      </c>
      <c r="BO42" s="12">
        <v>253460</v>
      </c>
      <c r="BP42" s="12">
        <v>139385</v>
      </c>
      <c r="BQ42" s="12">
        <v>0</v>
      </c>
      <c r="BR42" s="12">
        <v>73856</v>
      </c>
      <c r="BS42" s="12">
        <v>631791</v>
      </c>
      <c r="BT42" s="12">
        <v>587753</v>
      </c>
      <c r="BU42" s="13">
        <v>849098</v>
      </c>
      <c r="BV42" s="12">
        <v>832350</v>
      </c>
      <c r="BW42" s="12">
        <v>1979446</v>
      </c>
      <c r="BX42" s="12">
        <v>531820</v>
      </c>
      <c r="BY42" s="12">
        <v>0</v>
      </c>
      <c r="BZ42" s="12">
        <f t="shared" si="7"/>
        <v>39709009</v>
      </c>
    </row>
    <row r="43" spans="1:185" x14ac:dyDescent="0.25">
      <c r="A43" s="20" t="s">
        <v>163</v>
      </c>
      <c r="B43" s="20" t="s">
        <v>164</v>
      </c>
      <c r="C43" s="12"/>
      <c r="D43" s="12"/>
      <c r="E43" s="12"/>
      <c r="F43" s="12"/>
      <c r="G43" s="12"/>
      <c r="H43" s="12"/>
      <c r="I43" s="12"/>
      <c r="J43" s="12"/>
      <c r="K43" s="12">
        <v>0</v>
      </c>
      <c r="L43" s="12">
        <v>0</v>
      </c>
      <c r="M43" s="13"/>
      <c r="N43" s="12"/>
      <c r="O43" s="12"/>
      <c r="P43" s="13"/>
      <c r="Q43" s="12"/>
      <c r="R43" s="13">
        <v>0</v>
      </c>
      <c r="S43" s="12"/>
      <c r="T43" s="12">
        <v>0</v>
      </c>
      <c r="U43" s="12"/>
      <c r="V43" s="12"/>
      <c r="W43" s="12"/>
      <c r="X43" s="12"/>
      <c r="Y43" s="12"/>
      <c r="Z43" s="12"/>
      <c r="AA43" s="12"/>
      <c r="AB43" s="12"/>
      <c r="AC43" s="12">
        <v>0</v>
      </c>
      <c r="AD43" s="12"/>
      <c r="AE43" s="12"/>
      <c r="AF43" s="12"/>
      <c r="AG43" s="13"/>
      <c r="AH43" s="13"/>
      <c r="AI43" s="12"/>
      <c r="AJ43" s="12"/>
      <c r="AK43" s="12"/>
      <c r="AL43" s="12">
        <v>0</v>
      </c>
      <c r="AM43" s="13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12"/>
      <c r="BF43" s="13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3"/>
      <c r="BV43" s="12"/>
      <c r="BW43" s="12"/>
      <c r="BX43" s="12"/>
      <c r="BY43" s="12"/>
      <c r="BZ43" s="12">
        <f t="shared" si="7"/>
        <v>0</v>
      </c>
      <c r="CK43" s="21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F43" s="23"/>
      <c r="EG43" s="23"/>
      <c r="EH43" s="23"/>
    </row>
    <row r="44" spans="1:185" x14ac:dyDescent="0.25">
      <c r="A44" s="20" t="s">
        <v>165</v>
      </c>
      <c r="B44" s="20" t="s">
        <v>166</v>
      </c>
      <c r="C44" s="12">
        <v>900</v>
      </c>
      <c r="D44" s="12">
        <v>3035</v>
      </c>
      <c r="E44" s="12">
        <v>3593</v>
      </c>
      <c r="F44" s="12">
        <v>45732</v>
      </c>
      <c r="G44" s="12">
        <v>1385</v>
      </c>
      <c r="H44" s="12">
        <v>0</v>
      </c>
      <c r="I44" s="12">
        <v>0</v>
      </c>
      <c r="J44" s="12">
        <v>0</v>
      </c>
      <c r="K44" s="12">
        <v>1043</v>
      </c>
      <c r="L44" s="12">
        <v>0</v>
      </c>
      <c r="M44" s="13">
        <v>134784</v>
      </c>
      <c r="N44" s="12">
        <v>43146</v>
      </c>
      <c r="O44" s="12">
        <v>0</v>
      </c>
      <c r="P44" s="13">
        <v>193439</v>
      </c>
      <c r="Q44" s="12">
        <v>1500</v>
      </c>
      <c r="R44" s="13">
        <v>0</v>
      </c>
      <c r="S44" s="12">
        <v>100</v>
      </c>
      <c r="T44" s="12">
        <v>12520</v>
      </c>
      <c r="U44" s="12">
        <v>0</v>
      </c>
      <c r="V44" s="12">
        <v>0</v>
      </c>
      <c r="W44" s="12">
        <v>0</v>
      </c>
      <c r="X44" s="12">
        <v>25600</v>
      </c>
      <c r="Y44" s="12">
        <v>10573</v>
      </c>
      <c r="Z44" s="12">
        <v>0</v>
      </c>
      <c r="AA44" s="12">
        <v>0</v>
      </c>
      <c r="AB44" s="12">
        <v>2292</v>
      </c>
      <c r="AC44" s="12">
        <v>2085</v>
      </c>
      <c r="AD44" s="12">
        <v>0</v>
      </c>
      <c r="AE44" s="12">
        <v>2601</v>
      </c>
      <c r="AF44" s="12">
        <v>14400</v>
      </c>
      <c r="AG44" s="13">
        <v>45167</v>
      </c>
      <c r="AH44" s="13">
        <v>-9857</v>
      </c>
      <c r="AI44" s="12">
        <v>19255</v>
      </c>
      <c r="AJ44" s="12">
        <v>0</v>
      </c>
      <c r="AK44" s="12">
        <v>0</v>
      </c>
      <c r="AL44" s="12">
        <v>480</v>
      </c>
      <c r="AM44" s="13">
        <v>7450</v>
      </c>
      <c r="AN44" s="12">
        <v>0</v>
      </c>
      <c r="AO44" s="12">
        <v>19567</v>
      </c>
      <c r="AP44" s="12">
        <v>10555</v>
      </c>
      <c r="AQ44" s="12">
        <v>12150</v>
      </c>
      <c r="AR44" s="12">
        <v>6000</v>
      </c>
      <c r="AS44" s="12">
        <v>0</v>
      </c>
      <c r="AT44" s="12">
        <v>211858</v>
      </c>
      <c r="AU44" s="12">
        <v>8820</v>
      </c>
      <c r="AV44" s="12">
        <v>27076</v>
      </c>
      <c r="AW44" s="12">
        <v>15271</v>
      </c>
      <c r="AX44" s="12">
        <v>64870</v>
      </c>
      <c r="AY44" s="12">
        <v>7150</v>
      </c>
      <c r="AZ44" s="12">
        <v>27075</v>
      </c>
      <c r="BA44" s="12">
        <v>0</v>
      </c>
      <c r="BB44" s="12">
        <v>3600</v>
      </c>
      <c r="BC44" s="12">
        <v>5177</v>
      </c>
      <c r="BD44" s="13">
        <v>1665</v>
      </c>
      <c r="BE44" s="12">
        <v>13614</v>
      </c>
      <c r="BF44" s="13">
        <v>8231</v>
      </c>
      <c r="BG44" s="12">
        <v>248529</v>
      </c>
      <c r="BH44" s="12">
        <v>0</v>
      </c>
      <c r="BI44" s="12">
        <v>0</v>
      </c>
      <c r="BJ44" s="12">
        <v>2550</v>
      </c>
      <c r="BK44" s="12">
        <v>0</v>
      </c>
      <c r="BL44" s="12">
        <v>0</v>
      </c>
      <c r="BM44" s="12">
        <v>4401</v>
      </c>
      <c r="BN44" s="12">
        <v>4222</v>
      </c>
      <c r="BO44" s="12">
        <v>55306</v>
      </c>
      <c r="BP44" s="12">
        <v>14340</v>
      </c>
      <c r="BQ44" s="12">
        <v>0</v>
      </c>
      <c r="BR44" s="12">
        <v>0</v>
      </c>
      <c r="BS44" s="12">
        <v>1530</v>
      </c>
      <c r="BT44" s="12">
        <v>19522</v>
      </c>
      <c r="BU44" s="13">
        <v>27195</v>
      </c>
      <c r="BV44" s="12">
        <v>155908</v>
      </c>
      <c r="BW44" s="12">
        <v>246549</v>
      </c>
      <c r="BX44" s="12">
        <v>2475</v>
      </c>
      <c r="BY44" s="12">
        <v>0</v>
      </c>
      <c r="BZ44" s="12">
        <f t="shared" si="7"/>
        <v>1786429</v>
      </c>
      <c r="CK44" s="24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F44" s="12"/>
      <c r="EG44" s="12"/>
      <c r="EH44" s="12"/>
      <c r="EJ44" s="12"/>
      <c r="EL44" s="12"/>
    </row>
    <row r="45" spans="1:185" x14ac:dyDescent="0.25">
      <c r="A45" s="20" t="s">
        <v>167</v>
      </c>
      <c r="B45" s="20" t="s">
        <v>168</v>
      </c>
      <c r="C45" s="12">
        <v>25322</v>
      </c>
      <c r="D45" s="12">
        <v>267590</v>
      </c>
      <c r="E45" s="12">
        <v>2801</v>
      </c>
      <c r="F45" s="12">
        <v>0</v>
      </c>
      <c r="G45" s="12">
        <v>64166</v>
      </c>
      <c r="H45" s="12">
        <v>11826</v>
      </c>
      <c r="I45" s="12">
        <v>2608</v>
      </c>
      <c r="J45" s="12">
        <v>328388</v>
      </c>
      <c r="K45" s="12">
        <v>21909</v>
      </c>
      <c r="L45" s="12">
        <v>163857</v>
      </c>
      <c r="M45" s="13"/>
      <c r="N45" s="12">
        <v>177721</v>
      </c>
      <c r="O45" s="12">
        <v>0</v>
      </c>
      <c r="P45" s="13">
        <v>1225804</v>
      </c>
      <c r="Q45" s="12">
        <v>507596</v>
      </c>
      <c r="R45" s="13">
        <v>0</v>
      </c>
      <c r="S45" s="12">
        <v>0</v>
      </c>
      <c r="T45" s="12">
        <v>8570</v>
      </c>
      <c r="U45" s="12">
        <v>0</v>
      </c>
      <c r="V45" s="12">
        <v>0</v>
      </c>
      <c r="W45" s="12">
        <v>0</v>
      </c>
      <c r="X45" s="12">
        <v>13875</v>
      </c>
      <c r="Y45" s="12">
        <v>2601757</v>
      </c>
      <c r="Z45" s="12">
        <v>0</v>
      </c>
      <c r="AA45" s="12">
        <v>0</v>
      </c>
      <c r="AB45" s="12">
        <v>249833</v>
      </c>
      <c r="AC45" s="12">
        <v>374704</v>
      </c>
      <c r="AD45" s="12">
        <v>0</v>
      </c>
      <c r="AE45" s="12">
        <v>260162</v>
      </c>
      <c r="AF45" s="12">
        <v>1500</v>
      </c>
      <c r="AG45" s="13">
        <v>331316</v>
      </c>
      <c r="AH45" s="13">
        <v>2584734</v>
      </c>
      <c r="AI45" s="12">
        <v>79454</v>
      </c>
      <c r="AJ45" s="12">
        <v>0</v>
      </c>
      <c r="AK45" s="12">
        <v>0</v>
      </c>
      <c r="AL45" s="12">
        <v>4136</v>
      </c>
      <c r="AM45" s="13">
        <v>794131</v>
      </c>
      <c r="AN45" s="12">
        <v>0</v>
      </c>
      <c r="AO45" s="12">
        <v>118443</v>
      </c>
      <c r="AP45" s="12">
        <v>1085481</v>
      </c>
      <c r="AQ45" s="12">
        <v>41091</v>
      </c>
      <c r="AR45" s="12">
        <v>24523</v>
      </c>
      <c r="AS45" s="12">
        <v>430</v>
      </c>
      <c r="AT45" s="12">
        <v>0</v>
      </c>
      <c r="AU45" s="12">
        <v>7406</v>
      </c>
      <c r="AV45" s="12">
        <v>23313</v>
      </c>
      <c r="AW45" s="12">
        <v>402647</v>
      </c>
      <c r="AX45" s="12">
        <v>260349</v>
      </c>
      <c r="AY45" s="12">
        <v>2625</v>
      </c>
      <c r="AZ45" s="12">
        <v>27531</v>
      </c>
      <c r="BA45" s="12">
        <v>29916</v>
      </c>
      <c r="BB45" s="12">
        <v>138270</v>
      </c>
      <c r="BC45" s="12">
        <v>278034</v>
      </c>
      <c r="BD45" s="13">
        <v>321</v>
      </c>
      <c r="BE45" s="12">
        <v>295390</v>
      </c>
      <c r="BF45" s="13"/>
      <c r="BG45" s="12">
        <v>44331</v>
      </c>
      <c r="BH45" s="12">
        <v>0</v>
      </c>
      <c r="BI45" s="12">
        <v>97217</v>
      </c>
      <c r="BJ45" s="12">
        <v>372765</v>
      </c>
      <c r="BK45" s="12">
        <v>16871</v>
      </c>
      <c r="BL45" s="12">
        <v>12803</v>
      </c>
      <c r="BM45" s="12">
        <v>120448</v>
      </c>
      <c r="BN45" s="12">
        <v>166969</v>
      </c>
      <c r="BO45" s="12">
        <v>478321</v>
      </c>
      <c r="BP45" s="12">
        <v>195259</v>
      </c>
      <c r="BQ45" s="12">
        <v>12799</v>
      </c>
      <c r="BR45" s="12">
        <v>16517</v>
      </c>
      <c r="BS45" s="12">
        <v>15164</v>
      </c>
      <c r="BT45" s="12">
        <v>14643</v>
      </c>
      <c r="BU45" s="13">
        <v>75157</v>
      </c>
      <c r="BV45" s="12">
        <v>377025</v>
      </c>
      <c r="BW45" s="12">
        <v>4861606</v>
      </c>
      <c r="BX45" s="12">
        <v>701957</v>
      </c>
      <c r="BY45" s="12">
        <v>0</v>
      </c>
      <c r="BZ45" s="12">
        <f t="shared" si="7"/>
        <v>20419382</v>
      </c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F45" s="12"/>
      <c r="EG45" s="12"/>
      <c r="EH45" s="12"/>
      <c r="EJ45" s="12"/>
      <c r="EL45" s="12"/>
    </row>
    <row r="46" spans="1:185" x14ac:dyDescent="0.25">
      <c r="A46" s="20" t="s">
        <v>169</v>
      </c>
      <c r="B46" s="20" t="s">
        <v>170</v>
      </c>
      <c r="C46" s="12">
        <v>1147</v>
      </c>
      <c r="D46" s="12">
        <v>375104</v>
      </c>
      <c r="E46" s="12">
        <v>66778</v>
      </c>
      <c r="F46" s="12">
        <v>461758</v>
      </c>
      <c r="G46" s="12">
        <v>240142</v>
      </c>
      <c r="H46" s="12">
        <v>172727</v>
      </c>
      <c r="I46" s="12">
        <v>208816</v>
      </c>
      <c r="J46" s="12">
        <v>1010175</v>
      </c>
      <c r="K46" s="12">
        <v>198993</v>
      </c>
      <c r="L46" s="12">
        <v>150031</v>
      </c>
      <c r="M46" s="13">
        <v>578709</v>
      </c>
      <c r="N46" s="12">
        <v>584856</v>
      </c>
      <c r="O46" s="12">
        <v>95216</v>
      </c>
      <c r="P46" s="13">
        <v>1741787</v>
      </c>
      <c r="Q46" s="12">
        <v>419855</v>
      </c>
      <c r="R46" s="13">
        <v>128664</v>
      </c>
      <c r="S46" s="12">
        <v>358117</v>
      </c>
      <c r="T46" s="12">
        <v>163453</v>
      </c>
      <c r="U46" s="12">
        <v>275196</v>
      </c>
      <c r="V46" s="12">
        <v>370568</v>
      </c>
      <c r="W46" s="12">
        <v>92255</v>
      </c>
      <c r="X46" s="12">
        <v>24023</v>
      </c>
      <c r="Y46" s="12">
        <v>423805</v>
      </c>
      <c r="Z46" s="12">
        <v>50697</v>
      </c>
      <c r="AA46" s="12">
        <v>115924</v>
      </c>
      <c r="AB46" s="12">
        <v>214911</v>
      </c>
      <c r="AC46" s="12">
        <v>500568</v>
      </c>
      <c r="AD46" s="12">
        <v>161936</v>
      </c>
      <c r="AE46" s="12">
        <v>0</v>
      </c>
      <c r="AF46" s="12">
        <v>236982</v>
      </c>
      <c r="AG46" s="13">
        <v>9826</v>
      </c>
      <c r="AH46" s="13">
        <v>2292834</v>
      </c>
      <c r="AI46" s="12">
        <v>275118</v>
      </c>
      <c r="AJ46" s="12">
        <v>76463</v>
      </c>
      <c r="AK46" s="12">
        <v>54550</v>
      </c>
      <c r="AL46" s="12">
        <v>10428</v>
      </c>
      <c r="AM46" s="13">
        <v>2605837</v>
      </c>
      <c r="AN46" s="12">
        <v>32549</v>
      </c>
      <c r="AO46" s="12">
        <v>218347</v>
      </c>
      <c r="AP46" s="12">
        <v>272010</v>
      </c>
      <c r="AQ46" s="12">
        <v>291329</v>
      </c>
      <c r="AR46" s="12">
        <v>353274</v>
      </c>
      <c r="AS46" s="12">
        <v>1780</v>
      </c>
      <c r="AT46" s="12">
        <v>941931</v>
      </c>
      <c r="AU46" s="12">
        <v>491096</v>
      </c>
      <c r="AV46" s="12">
        <v>102161</v>
      </c>
      <c r="AW46" s="12">
        <v>284126</v>
      </c>
      <c r="AX46" s="12">
        <v>448981</v>
      </c>
      <c r="AY46" s="12">
        <v>22921</v>
      </c>
      <c r="AZ46" s="12">
        <v>231344</v>
      </c>
      <c r="BA46" s="12">
        <v>158080</v>
      </c>
      <c r="BB46" s="12">
        <v>439195</v>
      </c>
      <c r="BC46" s="12">
        <v>1138104</v>
      </c>
      <c r="BD46" s="13">
        <v>14376</v>
      </c>
      <c r="BE46" s="12">
        <v>732779</v>
      </c>
      <c r="BF46" s="13">
        <v>54248</v>
      </c>
      <c r="BG46" s="12">
        <v>0</v>
      </c>
      <c r="BH46" s="12">
        <v>124579</v>
      </c>
      <c r="BI46" s="12">
        <v>255828</v>
      </c>
      <c r="BJ46" s="12">
        <v>689484</v>
      </c>
      <c r="BK46" s="12">
        <v>150218</v>
      </c>
      <c r="BL46" s="12">
        <v>208345</v>
      </c>
      <c r="BM46" s="12">
        <v>228441</v>
      </c>
      <c r="BN46" s="12">
        <v>595468</v>
      </c>
      <c r="BO46" s="12">
        <v>2132605</v>
      </c>
      <c r="BP46" s="12">
        <v>556607</v>
      </c>
      <c r="BQ46" s="12">
        <v>337591</v>
      </c>
      <c r="BR46" s="12">
        <v>177598</v>
      </c>
      <c r="BS46" s="12">
        <v>289198</v>
      </c>
      <c r="BT46" s="12">
        <v>176133</v>
      </c>
      <c r="BU46" s="13">
        <v>317391</v>
      </c>
      <c r="BV46" s="12">
        <v>757786</v>
      </c>
      <c r="BW46" s="12">
        <v>743098</v>
      </c>
      <c r="BX46" s="12">
        <v>0</v>
      </c>
      <c r="BY46" s="12">
        <v>0</v>
      </c>
      <c r="BZ46" s="12">
        <f t="shared" si="7"/>
        <v>28717250</v>
      </c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F46" s="12"/>
      <c r="EG46" s="12"/>
      <c r="EH46" s="12"/>
      <c r="EJ46" s="12"/>
      <c r="EL46" s="12"/>
    </row>
    <row r="47" spans="1:185" x14ac:dyDescent="0.25">
      <c r="A47" s="20" t="s">
        <v>171</v>
      </c>
      <c r="B47" s="20" t="s">
        <v>172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2345</v>
      </c>
      <c r="M47" s="13"/>
      <c r="N47" s="12">
        <v>0</v>
      </c>
      <c r="O47" s="12">
        <v>0</v>
      </c>
      <c r="P47" s="13"/>
      <c r="Q47" s="12">
        <v>0</v>
      </c>
      <c r="R47" s="13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3">
        <v>645545</v>
      </c>
      <c r="AH47" s="13"/>
      <c r="AI47" s="12">
        <v>0</v>
      </c>
      <c r="AJ47" s="12">
        <v>0</v>
      </c>
      <c r="AK47" s="12">
        <v>0</v>
      </c>
      <c r="AL47" s="12">
        <v>165026</v>
      </c>
      <c r="AM47" s="13">
        <v>0</v>
      </c>
      <c r="AN47" s="12">
        <v>22023</v>
      </c>
      <c r="AO47" s="12">
        <v>9156</v>
      </c>
      <c r="AP47" s="12">
        <v>0</v>
      </c>
      <c r="AQ47" s="12">
        <v>87516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3"/>
      <c r="BE47" s="12">
        <v>0</v>
      </c>
      <c r="BF47" s="13"/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3"/>
      <c r="BV47" s="12">
        <v>21214</v>
      </c>
      <c r="BW47" s="12">
        <v>114855</v>
      </c>
      <c r="BX47" s="12">
        <v>0</v>
      </c>
      <c r="BY47" s="12">
        <v>0</v>
      </c>
      <c r="BZ47" s="12">
        <f t="shared" si="7"/>
        <v>1067680</v>
      </c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F47" s="12"/>
      <c r="EG47" s="12"/>
      <c r="EH47" s="12"/>
      <c r="EJ47" s="12"/>
      <c r="EL47" s="12"/>
    </row>
    <row r="48" spans="1:185" x14ac:dyDescent="0.25">
      <c r="A48" s="20" t="s">
        <v>173</v>
      </c>
      <c r="B48" s="20" t="s">
        <v>174</v>
      </c>
      <c r="C48" s="12">
        <v>0</v>
      </c>
      <c r="D48" s="12">
        <v>27856</v>
      </c>
      <c r="E48" s="12">
        <v>12719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5787</v>
      </c>
      <c r="L48" s="12">
        <v>0</v>
      </c>
      <c r="M48" s="13">
        <v>6032</v>
      </c>
      <c r="N48" s="12">
        <v>74573</v>
      </c>
      <c r="O48" s="12">
        <v>0</v>
      </c>
      <c r="P48" s="13">
        <v>73147</v>
      </c>
      <c r="Q48" s="12">
        <v>0</v>
      </c>
      <c r="R48" s="13">
        <v>880</v>
      </c>
      <c r="S48" s="12">
        <v>218</v>
      </c>
      <c r="T48" s="12">
        <v>0</v>
      </c>
      <c r="U48" s="12">
        <v>0</v>
      </c>
      <c r="V48" s="12">
        <v>0</v>
      </c>
      <c r="W48" s="12">
        <v>0</v>
      </c>
      <c r="X48" s="12">
        <v>8587</v>
      </c>
      <c r="Y48" s="12">
        <v>0</v>
      </c>
      <c r="Z48" s="12">
        <v>0</v>
      </c>
      <c r="AA48" s="12">
        <v>0</v>
      </c>
      <c r="AB48" s="12">
        <v>62374</v>
      </c>
      <c r="AC48" s="12">
        <v>32747</v>
      </c>
      <c r="AD48" s="12">
        <v>0</v>
      </c>
      <c r="AE48" s="12">
        <v>0</v>
      </c>
      <c r="AF48" s="12">
        <v>0</v>
      </c>
      <c r="AG48" s="13">
        <v>7499</v>
      </c>
      <c r="AH48" s="13">
        <v>13438</v>
      </c>
      <c r="AI48" s="12">
        <v>0</v>
      </c>
      <c r="AJ48" s="12">
        <v>5869</v>
      </c>
      <c r="AK48" s="12">
        <v>0</v>
      </c>
      <c r="AL48" s="12">
        <v>5900</v>
      </c>
      <c r="AM48" s="13">
        <v>251663</v>
      </c>
      <c r="AN48" s="12">
        <v>0</v>
      </c>
      <c r="AO48" s="12">
        <v>11688</v>
      </c>
      <c r="AP48" s="12">
        <v>0</v>
      </c>
      <c r="AQ48" s="12">
        <v>11588</v>
      </c>
      <c r="AR48" s="12">
        <v>33593</v>
      </c>
      <c r="AS48" s="12">
        <v>0</v>
      </c>
      <c r="AT48" s="12">
        <v>9957</v>
      </c>
      <c r="AU48" s="12">
        <v>50292</v>
      </c>
      <c r="AV48" s="12">
        <v>4782</v>
      </c>
      <c r="AW48" s="12">
        <v>4652</v>
      </c>
      <c r="AX48" s="12">
        <v>217510</v>
      </c>
      <c r="AY48" s="12">
        <v>0</v>
      </c>
      <c r="AZ48" s="12">
        <v>0</v>
      </c>
      <c r="BA48" s="12">
        <v>2939</v>
      </c>
      <c r="BB48" s="12">
        <v>8616</v>
      </c>
      <c r="BC48" s="12">
        <v>267396</v>
      </c>
      <c r="BD48" s="13"/>
      <c r="BE48" s="12">
        <v>128322</v>
      </c>
      <c r="BF48" s="13">
        <v>191549</v>
      </c>
      <c r="BG48" s="12">
        <v>347407</v>
      </c>
      <c r="BH48" s="12">
        <v>0</v>
      </c>
      <c r="BI48" s="12">
        <v>23114</v>
      </c>
      <c r="BJ48" s="12">
        <v>721</v>
      </c>
      <c r="BK48" s="12">
        <v>0</v>
      </c>
      <c r="BL48" s="12">
        <v>0</v>
      </c>
      <c r="BM48" s="12">
        <v>137900</v>
      </c>
      <c r="BN48" s="12">
        <v>0</v>
      </c>
      <c r="BO48" s="12">
        <v>2000</v>
      </c>
      <c r="BP48" s="12">
        <v>318570</v>
      </c>
      <c r="BQ48" s="12">
        <v>0</v>
      </c>
      <c r="BR48" s="12">
        <v>0</v>
      </c>
      <c r="BS48" s="12">
        <v>0</v>
      </c>
      <c r="BT48" s="12">
        <v>0</v>
      </c>
      <c r="BU48" s="13">
        <v>12346</v>
      </c>
      <c r="BV48" s="12">
        <v>1441</v>
      </c>
      <c r="BW48" s="12">
        <v>0</v>
      </c>
      <c r="BX48" s="12">
        <v>4291</v>
      </c>
      <c r="BY48" s="12">
        <v>0</v>
      </c>
      <c r="BZ48" s="12">
        <f t="shared" si="7"/>
        <v>2379963</v>
      </c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F48" s="12"/>
      <c r="EG48" s="12"/>
      <c r="EH48" s="12"/>
      <c r="EJ48" s="12"/>
      <c r="EL48" s="12"/>
    </row>
    <row r="49" spans="1:142" x14ac:dyDescent="0.25">
      <c r="A49" s="20" t="s">
        <v>175</v>
      </c>
      <c r="B49" s="20" t="s">
        <v>176</v>
      </c>
      <c r="C49" s="12"/>
      <c r="D49" s="12"/>
      <c r="E49" s="12"/>
      <c r="F49" s="12"/>
      <c r="G49" s="12"/>
      <c r="H49" s="12"/>
      <c r="I49" s="12"/>
      <c r="J49" s="12"/>
      <c r="K49" s="12">
        <v>0</v>
      </c>
      <c r="L49" s="12">
        <v>0</v>
      </c>
      <c r="M49" s="13"/>
      <c r="N49" s="12"/>
      <c r="O49" s="12"/>
      <c r="P49" s="13"/>
      <c r="Q49" s="12"/>
      <c r="R49" s="13">
        <v>0</v>
      </c>
      <c r="S49" s="12"/>
      <c r="T49" s="12">
        <v>0</v>
      </c>
      <c r="U49" s="12"/>
      <c r="V49" s="12"/>
      <c r="W49" s="12"/>
      <c r="X49" s="12"/>
      <c r="Y49" s="12"/>
      <c r="Z49" s="12"/>
      <c r="AA49" s="12"/>
      <c r="AB49" s="12"/>
      <c r="AC49" s="12">
        <v>0</v>
      </c>
      <c r="AD49" s="12"/>
      <c r="AE49" s="12"/>
      <c r="AF49" s="12"/>
      <c r="AG49" s="13"/>
      <c r="AH49" s="13"/>
      <c r="AI49" s="12"/>
      <c r="AJ49" s="12"/>
      <c r="AK49" s="12"/>
      <c r="AL49" s="12">
        <v>0</v>
      </c>
      <c r="AM49" s="13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12"/>
      <c r="BF49" s="13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3"/>
      <c r="BV49" s="12"/>
      <c r="BW49" s="12"/>
      <c r="BX49" s="12"/>
      <c r="BY49" s="12"/>
      <c r="BZ49" s="12">
        <f t="shared" si="7"/>
        <v>0</v>
      </c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F49" s="12"/>
      <c r="EG49" s="12"/>
      <c r="EH49" s="12"/>
      <c r="EJ49" s="12"/>
      <c r="EL49" s="12"/>
    </row>
    <row r="50" spans="1:142" x14ac:dyDescent="0.25">
      <c r="A50" s="20" t="s">
        <v>177</v>
      </c>
      <c r="B50" s="20" t="s">
        <v>178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3"/>
      <c r="N50" s="12">
        <v>0</v>
      </c>
      <c r="O50" s="12">
        <v>0</v>
      </c>
      <c r="P50" s="13">
        <v>29545</v>
      </c>
      <c r="Q50" s="12">
        <v>18034</v>
      </c>
      <c r="R50" s="13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3">
        <v>2521</v>
      </c>
      <c r="AH50" s="13">
        <v>27968</v>
      </c>
      <c r="AI50" s="12">
        <v>0</v>
      </c>
      <c r="AJ50" s="12">
        <v>0</v>
      </c>
      <c r="AK50" s="12">
        <v>0</v>
      </c>
      <c r="AL50" s="12">
        <v>0</v>
      </c>
      <c r="AM50" s="13"/>
      <c r="AN50" s="12">
        <v>0</v>
      </c>
      <c r="AO50" s="12">
        <v>0</v>
      </c>
      <c r="AP50" s="12">
        <v>0</v>
      </c>
      <c r="AQ50" s="12">
        <v>92000</v>
      </c>
      <c r="AR50" s="12">
        <v>46041</v>
      </c>
      <c r="AS50" s="12">
        <v>0</v>
      </c>
      <c r="AT50" s="12">
        <v>0</v>
      </c>
      <c r="AU50" s="12">
        <v>0</v>
      </c>
      <c r="AV50" s="12">
        <v>0</v>
      </c>
      <c r="AW50" s="12">
        <v>2087</v>
      </c>
      <c r="AX50" s="12">
        <v>286253</v>
      </c>
      <c r="AY50" s="12">
        <v>0</v>
      </c>
      <c r="AZ50" s="12">
        <v>0</v>
      </c>
      <c r="BA50" s="12">
        <v>0</v>
      </c>
      <c r="BB50" s="12">
        <v>0</v>
      </c>
      <c r="BC50" s="12">
        <v>1498</v>
      </c>
      <c r="BD50" s="13"/>
      <c r="BE50" s="12">
        <v>0</v>
      </c>
      <c r="BF50" s="13"/>
      <c r="BG50" s="12">
        <v>433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52877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3"/>
      <c r="BV50" s="12">
        <v>0</v>
      </c>
      <c r="BW50" s="12">
        <v>27026</v>
      </c>
      <c r="BX50" s="12">
        <v>38205</v>
      </c>
      <c r="BY50" s="12">
        <v>0</v>
      </c>
      <c r="BZ50" s="12">
        <f t="shared" si="7"/>
        <v>624488</v>
      </c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F50" s="12"/>
      <c r="EG50" s="12"/>
      <c r="EH50" s="12"/>
      <c r="EJ50" s="12"/>
      <c r="EL50" s="12"/>
    </row>
    <row r="51" spans="1:142" x14ac:dyDescent="0.25">
      <c r="A51" s="20" t="s">
        <v>179</v>
      </c>
      <c r="B51" s="20" t="s">
        <v>180</v>
      </c>
      <c r="C51" s="12">
        <v>0</v>
      </c>
      <c r="D51" s="12">
        <v>7184</v>
      </c>
      <c r="E51" s="12">
        <v>0</v>
      </c>
      <c r="F51" s="12">
        <v>0</v>
      </c>
      <c r="G51" s="12">
        <v>15689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3"/>
      <c r="N51" s="12">
        <v>176747</v>
      </c>
      <c r="O51" s="12">
        <v>0</v>
      </c>
      <c r="P51" s="13">
        <v>93721</v>
      </c>
      <c r="Q51" s="12">
        <v>210</v>
      </c>
      <c r="R51" s="13">
        <v>0</v>
      </c>
      <c r="S51" s="12">
        <v>50956</v>
      </c>
      <c r="T51" s="12">
        <v>0</v>
      </c>
      <c r="U51" s="12">
        <v>0</v>
      </c>
      <c r="V51" s="12">
        <v>57320</v>
      </c>
      <c r="W51" s="12">
        <v>0</v>
      </c>
      <c r="X51" s="12">
        <v>58369</v>
      </c>
      <c r="Y51" s="12">
        <v>0</v>
      </c>
      <c r="Z51" s="12">
        <v>0</v>
      </c>
      <c r="AA51" s="12">
        <v>0</v>
      </c>
      <c r="AB51" s="12">
        <v>10983</v>
      </c>
      <c r="AC51" s="12">
        <v>75979</v>
      </c>
      <c r="AD51" s="12">
        <v>0</v>
      </c>
      <c r="AE51" s="12">
        <v>24996</v>
      </c>
      <c r="AF51" s="12">
        <v>0</v>
      </c>
      <c r="AG51" s="13">
        <v>50599</v>
      </c>
      <c r="AH51" s="13">
        <v>313890</v>
      </c>
      <c r="AI51" s="12">
        <v>31561</v>
      </c>
      <c r="AJ51" s="12">
        <v>29429</v>
      </c>
      <c r="AK51" s="12">
        <v>2154</v>
      </c>
      <c r="AL51" s="12">
        <v>0</v>
      </c>
      <c r="AM51" s="13">
        <v>60274</v>
      </c>
      <c r="AN51" s="12">
        <v>0</v>
      </c>
      <c r="AO51" s="12">
        <v>0</v>
      </c>
      <c r="AP51" s="12">
        <v>33326</v>
      </c>
      <c r="AQ51" s="12">
        <v>0</v>
      </c>
      <c r="AR51" s="12">
        <v>8288</v>
      </c>
      <c r="AS51" s="12">
        <v>0</v>
      </c>
      <c r="AT51" s="12">
        <v>13794</v>
      </c>
      <c r="AU51" s="12">
        <v>0</v>
      </c>
      <c r="AV51" s="12">
        <v>0</v>
      </c>
      <c r="AW51" s="12">
        <v>0</v>
      </c>
      <c r="AX51" s="12">
        <v>190228</v>
      </c>
      <c r="AY51" s="12">
        <v>0</v>
      </c>
      <c r="AZ51" s="12">
        <v>132287</v>
      </c>
      <c r="BA51" s="12">
        <v>0</v>
      </c>
      <c r="BB51" s="12">
        <v>257117</v>
      </c>
      <c r="BC51" s="12">
        <v>88413</v>
      </c>
      <c r="BD51" s="13">
        <v>354037</v>
      </c>
      <c r="BE51" s="12">
        <v>69954</v>
      </c>
      <c r="BF51" s="13">
        <v>318250</v>
      </c>
      <c r="BG51" s="12">
        <v>62862</v>
      </c>
      <c r="BH51" s="12">
        <v>0</v>
      </c>
      <c r="BI51" s="12">
        <v>72817</v>
      </c>
      <c r="BJ51" s="12">
        <v>13970</v>
      </c>
      <c r="BK51" s="12">
        <v>13708</v>
      </c>
      <c r="BL51" s="12">
        <v>9254</v>
      </c>
      <c r="BM51" s="12">
        <v>13420</v>
      </c>
      <c r="BN51" s="12">
        <v>6866</v>
      </c>
      <c r="BO51" s="12">
        <v>0</v>
      </c>
      <c r="BP51" s="12">
        <v>66470</v>
      </c>
      <c r="BQ51" s="12">
        <v>0</v>
      </c>
      <c r="BR51" s="12">
        <v>630344</v>
      </c>
      <c r="BS51" s="12">
        <v>0</v>
      </c>
      <c r="BT51" s="12">
        <v>0</v>
      </c>
      <c r="BU51" s="13">
        <v>44923</v>
      </c>
      <c r="BV51" s="12">
        <v>0</v>
      </c>
      <c r="BW51" s="12">
        <v>3385</v>
      </c>
      <c r="BX51" s="12">
        <v>45147</v>
      </c>
      <c r="BY51" s="12">
        <v>0</v>
      </c>
      <c r="BZ51" s="12">
        <f t="shared" si="7"/>
        <v>3508921</v>
      </c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F51" s="12"/>
      <c r="EG51" s="12"/>
      <c r="EH51" s="12"/>
      <c r="EJ51" s="12"/>
      <c r="EL51" s="12"/>
    </row>
    <row r="52" spans="1:142" x14ac:dyDescent="0.25">
      <c r="A52" s="20" t="s">
        <v>181</v>
      </c>
      <c r="B52" s="20" t="s">
        <v>182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30039</v>
      </c>
      <c r="I52" s="12">
        <v>0</v>
      </c>
      <c r="J52" s="12">
        <v>0</v>
      </c>
      <c r="K52" s="12">
        <v>0</v>
      </c>
      <c r="L52" s="12">
        <v>0</v>
      </c>
      <c r="M52" s="13">
        <v>129812</v>
      </c>
      <c r="N52" s="12">
        <v>642732</v>
      </c>
      <c r="O52" s="12">
        <v>0</v>
      </c>
      <c r="P52" s="13"/>
      <c r="Q52" s="12">
        <v>0</v>
      </c>
      <c r="R52" s="13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28148</v>
      </c>
      <c r="Z52" s="12">
        <v>0</v>
      </c>
      <c r="AA52" s="12">
        <v>0</v>
      </c>
      <c r="AB52" s="12">
        <v>0</v>
      </c>
      <c r="AC52" s="12">
        <v>8474</v>
      </c>
      <c r="AD52" s="12">
        <v>0</v>
      </c>
      <c r="AE52" s="12">
        <v>0</v>
      </c>
      <c r="AF52" s="12">
        <v>0</v>
      </c>
      <c r="AG52" s="13">
        <v>169559</v>
      </c>
      <c r="AH52" s="13">
        <v>105661</v>
      </c>
      <c r="AI52" s="12">
        <v>0</v>
      </c>
      <c r="AJ52" s="12">
        <v>0</v>
      </c>
      <c r="AK52" s="12">
        <v>0</v>
      </c>
      <c r="AL52" s="12">
        <v>0</v>
      </c>
      <c r="AM52" s="13">
        <v>1216464</v>
      </c>
      <c r="AN52" s="12">
        <v>0</v>
      </c>
      <c r="AO52" s="12">
        <v>132056</v>
      </c>
      <c r="AP52" s="12">
        <v>0</v>
      </c>
      <c r="AQ52" s="12">
        <v>20851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3">
        <v>69465</v>
      </c>
      <c r="BE52" s="12">
        <v>227</v>
      </c>
      <c r="BF52" s="13">
        <v>91367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183932</v>
      </c>
      <c r="BQ52" s="12">
        <v>2000</v>
      </c>
      <c r="BR52" s="12">
        <v>0</v>
      </c>
      <c r="BS52" s="12">
        <v>0</v>
      </c>
      <c r="BT52" s="12">
        <v>0</v>
      </c>
      <c r="BU52" s="13">
        <v>36099</v>
      </c>
      <c r="BV52" s="12">
        <v>0</v>
      </c>
      <c r="BW52" s="12">
        <v>0</v>
      </c>
      <c r="BX52" s="12">
        <v>0</v>
      </c>
      <c r="BY52" s="12">
        <v>0</v>
      </c>
      <c r="BZ52" s="12">
        <f t="shared" si="7"/>
        <v>2866886</v>
      </c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F52" s="12"/>
      <c r="EG52" s="12"/>
      <c r="EH52" s="12"/>
      <c r="EJ52" s="12"/>
      <c r="EL52" s="12"/>
    </row>
    <row r="53" spans="1:142" x14ac:dyDescent="0.25">
      <c r="A53" s="20" t="s">
        <v>183</v>
      </c>
      <c r="B53" s="20" t="s">
        <v>184</v>
      </c>
      <c r="C53" s="12">
        <v>383334</v>
      </c>
      <c r="D53" s="12">
        <f>337565+306278+45117+21277</f>
        <v>710237</v>
      </c>
      <c r="E53" s="12">
        <v>202365</v>
      </c>
      <c r="F53" s="12">
        <v>91990</v>
      </c>
      <c r="G53" s="12">
        <v>108088</v>
      </c>
      <c r="H53" s="12">
        <v>2766062</v>
      </c>
      <c r="I53" s="12">
        <v>3457498</v>
      </c>
      <c r="J53" s="12">
        <v>875980</v>
      </c>
      <c r="K53" s="12">
        <v>50231</v>
      </c>
      <c r="L53" s="12">
        <v>416463</v>
      </c>
      <c r="M53" s="13">
        <f>370591+428466+794792+124844</f>
        <v>1718693</v>
      </c>
      <c r="N53" s="12">
        <v>2115502</v>
      </c>
      <c r="O53" s="12">
        <v>114016</v>
      </c>
      <c r="P53" s="13">
        <v>7475017</v>
      </c>
      <c r="Q53" s="12">
        <v>784918</v>
      </c>
      <c r="R53" s="13">
        <v>165217</v>
      </c>
      <c r="S53" s="12">
        <v>327829</v>
      </c>
      <c r="T53" s="12">
        <v>608792</v>
      </c>
      <c r="U53" s="12">
        <v>127078</v>
      </c>
      <c r="V53" s="12">
        <v>9883906</v>
      </c>
      <c r="W53" s="12">
        <v>173639</v>
      </c>
      <c r="X53" s="12">
        <v>10122</v>
      </c>
      <c r="Y53" s="12">
        <v>3169030</v>
      </c>
      <c r="Z53" s="12">
        <v>154158</v>
      </c>
      <c r="AA53" s="12">
        <v>254940</v>
      </c>
      <c r="AB53" s="12">
        <v>50280</v>
      </c>
      <c r="AC53" s="12">
        <v>1148995</v>
      </c>
      <c r="AD53" s="12">
        <v>160768</v>
      </c>
      <c r="AE53" s="12">
        <v>463184</v>
      </c>
      <c r="AF53" s="12">
        <v>44526</v>
      </c>
      <c r="AG53" s="13">
        <v>169640</v>
      </c>
      <c r="AH53" s="13">
        <v>13098040</v>
      </c>
      <c r="AI53" s="12">
        <v>545862</v>
      </c>
      <c r="AJ53" s="12">
        <v>308188</v>
      </c>
      <c r="AK53" s="12">
        <v>57733</v>
      </c>
      <c r="AL53" s="12">
        <v>599613</v>
      </c>
      <c r="AM53" s="13">
        <v>1394382</v>
      </c>
      <c r="AN53" s="12">
        <v>263069</v>
      </c>
      <c r="AO53" s="12">
        <v>899979</v>
      </c>
      <c r="AP53" s="12">
        <v>553066</v>
      </c>
      <c r="AQ53" s="12">
        <v>455520</v>
      </c>
      <c r="AR53" s="12">
        <v>73406</v>
      </c>
      <c r="AS53" s="12">
        <v>138236</v>
      </c>
      <c r="AT53" s="12">
        <v>1115526</v>
      </c>
      <c r="AU53" s="12">
        <v>2596118</v>
      </c>
      <c r="AV53" s="12">
        <v>308126</v>
      </c>
      <c r="AW53" s="12">
        <v>281633</v>
      </c>
      <c r="AX53" s="12">
        <v>327139</v>
      </c>
      <c r="AY53" s="12">
        <v>356415</v>
      </c>
      <c r="AZ53" s="12">
        <v>45442</v>
      </c>
      <c r="BA53" s="12">
        <v>52914</v>
      </c>
      <c r="BB53" s="12">
        <v>946798</v>
      </c>
      <c r="BC53" s="12">
        <v>286637</v>
      </c>
      <c r="BD53" s="13">
        <v>1103446</v>
      </c>
      <c r="BE53" s="12">
        <v>1001024</v>
      </c>
      <c r="BF53" s="13">
        <v>1091399</v>
      </c>
      <c r="BG53" s="12">
        <v>1721296</v>
      </c>
      <c r="BH53" s="12">
        <v>295729</v>
      </c>
      <c r="BI53" s="12">
        <v>219280</v>
      </c>
      <c r="BJ53" s="12">
        <v>397372</v>
      </c>
      <c r="BK53" s="12">
        <v>355044</v>
      </c>
      <c r="BL53" s="12">
        <v>59722</v>
      </c>
      <c r="BM53" s="12">
        <v>224167</v>
      </c>
      <c r="BN53" s="12">
        <v>891337</v>
      </c>
      <c r="BO53" s="12">
        <v>1655578</v>
      </c>
      <c r="BP53" s="12">
        <v>371559</v>
      </c>
      <c r="BQ53" s="12">
        <v>413094</v>
      </c>
      <c r="BR53" s="12">
        <v>647826</v>
      </c>
      <c r="BS53" s="12">
        <v>371359</v>
      </c>
      <c r="BT53" s="12">
        <v>2219828</v>
      </c>
      <c r="BU53" s="13">
        <v>915617</v>
      </c>
      <c r="BV53" s="12">
        <v>14761093</v>
      </c>
      <c r="BW53" s="12">
        <v>1430148</v>
      </c>
      <c r="BX53" s="12">
        <v>2061454</v>
      </c>
      <c r="BY53" s="12">
        <v>0</v>
      </c>
      <c r="BZ53" s="12">
        <f t="shared" si="7"/>
        <v>95093712</v>
      </c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F53" s="12"/>
      <c r="EG53" s="12"/>
      <c r="EH53" s="12"/>
      <c r="EJ53" s="12"/>
      <c r="EL53" s="12"/>
    </row>
    <row r="54" spans="1:142" x14ac:dyDescent="0.25">
      <c r="A54" s="1" t="s">
        <v>185</v>
      </c>
      <c r="B54" s="1" t="s">
        <v>186</v>
      </c>
      <c r="C54" s="12">
        <f>SUM(C4:C53)</f>
        <v>11631530</v>
      </c>
      <c r="D54" s="12">
        <f t="shared" ref="D54:BN54" si="20">SUM(D4:D53)</f>
        <v>124961095</v>
      </c>
      <c r="E54" s="12">
        <f t="shared" si="20"/>
        <v>6517302</v>
      </c>
      <c r="F54" s="12">
        <f t="shared" si="20"/>
        <v>46893120</v>
      </c>
      <c r="G54" s="12">
        <f t="shared" si="20"/>
        <v>15019809</v>
      </c>
      <c r="H54" s="12">
        <f t="shared" si="20"/>
        <v>12989310</v>
      </c>
      <c r="I54" s="12">
        <f t="shared" si="20"/>
        <v>22800003</v>
      </c>
      <c r="J54" s="12">
        <f t="shared" si="20"/>
        <v>69983676</v>
      </c>
      <c r="K54" s="12">
        <f t="shared" si="20"/>
        <v>10268942</v>
      </c>
      <c r="L54" s="12">
        <v>12114515</v>
      </c>
      <c r="M54" s="12">
        <f t="shared" si="20"/>
        <v>231946637</v>
      </c>
      <c r="N54" s="12">
        <f t="shared" si="20"/>
        <v>220588854</v>
      </c>
      <c r="O54" s="12">
        <f t="shared" si="20"/>
        <v>10863077</v>
      </c>
      <c r="P54" s="12">
        <f t="shared" si="20"/>
        <v>616505116</v>
      </c>
      <c r="Q54" s="12">
        <f t="shared" si="20"/>
        <v>44181928</v>
      </c>
      <c r="R54" s="12">
        <f t="shared" si="20"/>
        <v>23176112</v>
      </c>
      <c r="S54" s="12">
        <f t="shared" si="20"/>
        <v>27275098</v>
      </c>
      <c r="T54" s="12">
        <f t="shared" si="20"/>
        <v>18186515</v>
      </c>
      <c r="U54" s="12">
        <f t="shared" si="20"/>
        <v>27704575</v>
      </c>
      <c r="V54" s="12">
        <f t="shared" si="20"/>
        <v>65013186</v>
      </c>
      <c r="W54" s="12">
        <f t="shared" si="20"/>
        <v>2733487</v>
      </c>
      <c r="X54" s="12">
        <f t="shared" si="20"/>
        <v>7423000</v>
      </c>
      <c r="Y54" s="12">
        <f t="shared" si="20"/>
        <v>101961295</v>
      </c>
      <c r="Z54" s="12">
        <f t="shared" si="20"/>
        <v>16098931</v>
      </c>
      <c r="AA54" s="12">
        <f t="shared" si="20"/>
        <v>18299516</v>
      </c>
      <c r="AB54" s="12">
        <f t="shared" si="20"/>
        <v>30972339</v>
      </c>
      <c r="AC54" s="12">
        <f t="shared" si="20"/>
        <v>75274084</v>
      </c>
      <c r="AD54" s="12">
        <f t="shared" si="20"/>
        <v>3342063</v>
      </c>
      <c r="AE54" s="12">
        <f t="shared" si="20"/>
        <v>9330129</v>
      </c>
      <c r="AF54" s="12">
        <f t="shared" si="20"/>
        <v>3264430</v>
      </c>
      <c r="AG54" s="12">
        <f t="shared" si="20"/>
        <v>65244193</v>
      </c>
      <c r="AH54" s="12">
        <f t="shared" si="20"/>
        <v>411986550</v>
      </c>
      <c r="AI54" s="12">
        <f t="shared" si="20"/>
        <v>35669637</v>
      </c>
      <c r="AJ54" s="12">
        <f t="shared" si="20"/>
        <v>3451512</v>
      </c>
      <c r="AK54" s="12">
        <f t="shared" si="20"/>
        <v>8426193</v>
      </c>
      <c r="AL54" s="12">
        <f t="shared" si="20"/>
        <v>11991815</v>
      </c>
      <c r="AM54" s="12">
        <f t="shared" si="20"/>
        <v>337614574</v>
      </c>
      <c r="AN54" s="12">
        <f t="shared" si="20"/>
        <v>23492938</v>
      </c>
      <c r="AO54" s="12">
        <f t="shared" si="20"/>
        <v>51231452</v>
      </c>
      <c r="AP54" s="12">
        <f t="shared" si="20"/>
        <v>69010298</v>
      </c>
      <c r="AQ54" s="12">
        <f t="shared" si="20"/>
        <v>22518210</v>
      </c>
      <c r="AR54" s="12">
        <f t="shared" si="20"/>
        <v>13433341</v>
      </c>
      <c r="AS54" s="12">
        <f t="shared" si="20"/>
        <v>6181059</v>
      </c>
      <c r="AT54" s="12">
        <f t="shared" si="20"/>
        <v>171561550</v>
      </c>
      <c r="AU54" s="12">
        <f t="shared" si="20"/>
        <v>60856900</v>
      </c>
      <c r="AV54" s="12">
        <f t="shared" si="20"/>
        <v>13433344</v>
      </c>
      <c r="AW54" s="12">
        <f t="shared" si="20"/>
        <v>13776911</v>
      </c>
      <c r="AX54" s="12">
        <f t="shared" si="20"/>
        <v>120229299</v>
      </c>
      <c r="AY54" s="12">
        <f t="shared" si="20"/>
        <v>5707051</v>
      </c>
      <c r="AZ54" s="12">
        <f t="shared" si="20"/>
        <v>10572972</v>
      </c>
      <c r="BA54" s="12">
        <f t="shared" si="20"/>
        <v>15612188</v>
      </c>
      <c r="BB54" s="12">
        <f t="shared" si="20"/>
        <v>32453886</v>
      </c>
      <c r="BC54" s="12">
        <f t="shared" si="20"/>
        <v>73750648</v>
      </c>
      <c r="BD54" s="12">
        <f t="shared" si="20"/>
        <v>57419001</v>
      </c>
      <c r="BE54" s="12">
        <f t="shared" si="20"/>
        <v>77569144</v>
      </c>
      <c r="BF54" s="12">
        <f t="shared" si="20"/>
        <v>275024072</v>
      </c>
      <c r="BG54" s="12">
        <f t="shared" si="20"/>
        <v>178239132</v>
      </c>
      <c r="BH54" s="12">
        <f t="shared" si="20"/>
        <v>8282226</v>
      </c>
      <c r="BI54" s="12">
        <f t="shared" si="20"/>
        <v>24014671</v>
      </c>
      <c r="BJ54" s="12">
        <f t="shared" si="20"/>
        <v>44836035</v>
      </c>
      <c r="BK54" s="12">
        <f t="shared" si="20"/>
        <v>18208678</v>
      </c>
      <c r="BL54" s="12">
        <f t="shared" si="20"/>
        <v>10494262</v>
      </c>
      <c r="BM54" s="12">
        <f t="shared" si="20"/>
        <v>70457336</v>
      </c>
      <c r="BN54" s="12">
        <f t="shared" si="20"/>
        <v>60452173</v>
      </c>
      <c r="BO54" s="12">
        <f t="shared" ref="BO54:BZ54" si="21">SUM(BO4:BO53)</f>
        <v>68694549</v>
      </c>
      <c r="BP54" s="12">
        <f t="shared" si="21"/>
        <v>52871394</v>
      </c>
      <c r="BQ54" s="12">
        <f t="shared" si="21"/>
        <v>11734435</v>
      </c>
      <c r="BR54" s="12">
        <f t="shared" si="21"/>
        <v>15769686</v>
      </c>
      <c r="BS54" s="12">
        <f t="shared" si="21"/>
        <v>28271478</v>
      </c>
      <c r="BT54" s="12">
        <f t="shared" si="21"/>
        <v>64105433</v>
      </c>
      <c r="BU54" s="12">
        <f t="shared" si="21"/>
        <v>99140616</v>
      </c>
      <c r="BV54" s="12">
        <f t="shared" si="21"/>
        <v>128569689</v>
      </c>
      <c r="BW54" s="12">
        <f t="shared" si="21"/>
        <v>10943767</v>
      </c>
      <c r="BX54" s="12">
        <f t="shared" si="21"/>
        <v>4555703</v>
      </c>
      <c r="BY54" s="12">
        <f t="shared" si="21"/>
        <v>0</v>
      </c>
      <c r="BZ54" s="12">
        <f t="shared" si="21"/>
        <v>4775179675</v>
      </c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F54" s="12"/>
      <c r="EG54" s="12"/>
      <c r="EH54" s="12"/>
      <c r="EJ54" s="12"/>
      <c r="EL54" s="12"/>
    </row>
    <row r="55" spans="1:142" x14ac:dyDescent="0.25">
      <c r="A55" s="1" t="s">
        <v>187</v>
      </c>
      <c r="B55" s="1" t="s">
        <v>188</v>
      </c>
      <c r="C55" s="12"/>
      <c r="D55" s="12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3"/>
      <c r="N55" s="12"/>
      <c r="O55" s="12"/>
      <c r="P55" s="13"/>
      <c r="Q55" s="12"/>
      <c r="R55" s="13"/>
      <c r="S55" s="12"/>
      <c r="T55" s="12">
        <v>0</v>
      </c>
      <c r="U55" s="12"/>
      <c r="V55" s="12"/>
      <c r="W55" s="12"/>
      <c r="X55" s="12"/>
      <c r="Y55" s="12"/>
      <c r="Z55" s="12"/>
      <c r="AA55" s="12"/>
      <c r="AB55" s="12"/>
      <c r="AC55" s="12">
        <v>0</v>
      </c>
      <c r="AD55" s="12"/>
      <c r="AE55" s="12"/>
      <c r="AF55" s="12"/>
      <c r="AG55" s="13"/>
      <c r="AH55" s="13"/>
      <c r="AI55" s="12"/>
      <c r="AJ55" s="12"/>
      <c r="AK55" s="12"/>
      <c r="AL55" s="12">
        <v>0</v>
      </c>
      <c r="AM55" s="13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12"/>
      <c r="BF55" s="13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3"/>
      <c r="BV55" s="12"/>
      <c r="BW55" s="12"/>
      <c r="BX55" s="12"/>
      <c r="BY55" s="12"/>
      <c r="BZ55" s="12">
        <f>SUM(C55:BY55)</f>
        <v>0</v>
      </c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F55" s="12"/>
      <c r="EG55" s="12"/>
      <c r="EH55" s="12"/>
      <c r="EJ55" s="12"/>
      <c r="EL55" s="12"/>
    </row>
    <row r="56" spans="1:142" x14ac:dyDescent="0.25">
      <c r="A56" s="1" t="s">
        <v>189</v>
      </c>
      <c r="B56" s="1" t="s">
        <v>190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103126</v>
      </c>
      <c r="I56" s="12">
        <v>0</v>
      </c>
      <c r="J56" s="12">
        <v>645796</v>
      </c>
      <c r="K56" s="12">
        <v>172456</v>
      </c>
      <c r="L56" s="12">
        <v>74156</v>
      </c>
      <c r="M56" s="13">
        <v>0</v>
      </c>
      <c r="N56" s="12">
        <v>0</v>
      </c>
      <c r="O56" s="12">
        <v>0</v>
      </c>
      <c r="P56" s="13">
        <v>111326</v>
      </c>
      <c r="Q56" s="12">
        <v>0</v>
      </c>
      <c r="R56" s="13">
        <v>65164</v>
      </c>
      <c r="S56" s="12">
        <v>0</v>
      </c>
      <c r="T56" s="12">
        <v>500</v>
      </c>
      <c r="U56" s="12">
        <v>0</v>
      </c>
      <c r="V56" s="12">
        <v>41506</v>
      </c>
      <c r="W56" s="12">
        <v>433084</v>
      </c>
      <c r="X56" s="12">
        <v>822049</v>
      </c>
      <c r="Y56" s="12">
        <v>0</v>
      </c>
      <c r="Z56" s="12">
        <v>208367</v>
      </c>
      <c r="AA56" s="12">
        <v>57927</v>
      </c>
      <c r="AB56" s="12">
        <v>0</v>
      </c>
      <c r="AC56" s="12">
        <v>141256</v>
      </c>
      <c r="AD56" s="12">
        <v>211196</v>
      </c>
      <c r="AE56" s="12">
        <v>0</v>
      </c>
      <c r="AF56" s="12">
        <v>151698</v>
      </c>
      <c r="AG56" s="13">
        <v>0</v>
      </c>
      <c r="AH56" s="13">
        <v>0</v>
      </c>
      <c r="AI56" s="12">
        <v>0</v>
      </c>
      <c r="AJ56" s="12">
        <v>0</v>
      </c>
      <c r="AK56" s="12">
        <v>0</v>
      </c>
      <c r="AL56" s="12">
        <v>109046</v>
      </c>
      <c r="AM56" s="13">
        <v>917756</v>
      </c>
      <c r="AN56" s="12">
        <v>5496067</v>
      </c>
      <c r="AO56" s="12">
        <v>3600</v>
      </c>
      <c r="AP56" s="12">
        <v>702049</v>
      </c>
      <c r="AQ56" s="12">
        <v>23010</v>
      </c>
      <c r="AR56" s="12">
        <v>109275</v>
      </c>
      <c r="AS56" s="12">
        <v>1628978</v>
      </c>
      <c r="AT56" s="12">
        <v>1629735</v>
      </c>
      <c r="AU56" s="12">
        <v>2280</v>
      </c>
      <c r="AV56" s="12">
        <v>0</v>
      </c>
      <c r="AW56" s="12">
        <v>5742</v>
      </c>
      <c r="AX56" s="12">
        <v>0</v>
      </c>
      <c r="AY56" s="12">
        <v>0</v>
      </c>
      <c r="AZ56" s="12">
        <v>162872</v>
      </c>
      <c r="BA56" s="12">
        <v>223971</v>
      </c>
      <c r="BB56" s="12">
        <v>0</v>
      </c>
      <c r="BC56" s="12">
        <v>29664</v>
      </c>
      <c r="BD56" s="13">
        <v>0</v>
      </c>
      <c r="BE56" s="12">
        <v>0</v>
      </c>
      <c r="BF56" s="13">
        <v>0</v>
      </c>
      <c r="BG56" s="12">
        <v>0</v>
      </c>
      <c r="BH56" s="12">
        <v>0</v>
      </c>
      <c r="BI56" s="12">
        <v>80175</v>
      </c>
      <c r="BJ56" s="12">
        <v>705519</v>
      </c>
      <c r="BK56" s="12">
        <v>58262</v>
      </c>
      <c r="BL56" s="12">
        <v>0</v>
      </c>
      <c r="BM56" s="12">
        <v>286390</v>
      </c>
      <c r="BN56" s="12">
        <v>1016190</v>
      </c>
      <c r="BO56" s="12">
        <v>4051749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3">
        <v>350000</v>
      </c>
      <c r="BV56" s="12">
        <v>3080</v>
      </c>
      <c r="BW56" s="12">
        <v>30269</v>
      </c>
      <c r="BX56" s="12">
        <v>0</v>
      </c>
      <c r="BY56" s="12">
        <v>0</v>
      </c>
      <c r="BZ56" s="12">
        <f>SUM(C56:BY56)</f>
        <v>20865286</v>
      </c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F56" s="12"/>
      <c r="EG56" s="12"/>
      <c r="EH56" s="12"/>
      <c r="EJ56" s="12"/>
      <c r="EL56" s="12"/>
    </row>
    <row r="57" spans="1:142" x14ac:dyDescent="0.25">
      <c r="A57" s="1" t="s">
        <v>191</v>
      </c>
      <c r="B57" s="1" t="s">
        <v>192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3">
        <v>0</v>
      </c>
      <c r="N57" s="12">
        <v>0</v>
      </c>
      <c r="O57" s="12">
        <v>0</v>
      </c>
      <c r="P57" s="13">
        <v>298649</v>
      </c>
      <c r="Q57" s="12">
        <v>0</v>
      </c>
      <c r="R57" s="13">
        <v>40000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3">
        <v>63345</v>
      </c>
      <c r="AH57" s="13">
        <v>0</v>
      </c>
      <c r="AI57" s="12">
        <v>0</v>
      </c>
      <c r="AJ57" s="12">
        <v>0</v>
      </c>
      <c r="AK57" s="12">
        <v>0</v>
      </c>
      <c r="AL57" s="12">
        <v>0</v>
      </c>
      <c r="AM57" s="13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3">
        <v>0</v>
      </c>
      <c r="BE57" s="12">
        <v>0</v>
      </c>
      <c r="BF57" s="13">
        <v>0</v>
      </c>
      <c r="BG57" s="12">
        <v>972255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3">
        <v>0</v>
      </c>
      <c r="BV57" s="12">
        <v>0</v>
      </c>
      <c r="BW57" s="12">
        <v>2857981</v>
      </c>
      <c r="BX57" s="12">
        <v>0</v>
      </c>
      <c r="BY57" s="12">
        <v>0</v>
      </c>
      <c r="BZ57" s="12">
        <f>SUM(C57:BY57)</f>
        <v>4232230</v>
      </c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F57" s="12"/>
      <c r="EG57" s="12"/>
      <c r="EH57" s="12"/>
      <c r="EJ57" s="12"/>
      <c r="EL57" s="12"/>
    </row>
    <row r="58" spans="1:142" x14ac:dyDescent="0.25">
      <c r="A58" s="1" t="s">
        <v>193</v>
      </c>
      <c r="B58" s="1" t="s">
        <v>194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183418</v>
      </c>
      <c r="L58" s="12">
        <v>252338</v>
      </c>
      <c r="M58" s="13">
        <v>0</v>
      </c>
      <c r="N58" s="12">
        <v>0</v>
      </c>
      <c r="O58" s="12">
        <v>0</v>
      </c>
      <c r="P58" s="13">
        <v>0</v>
      </c>
      <c r="Q58" s="12">
        <v>0</v>
      </c>
      <c r="R58" s="13">
        <v>0</v>
      </c>
      <c r="S58" s="12">
        <v>177405</v>
      </c>
      <c r="T58" s="12">
        <v>244573</v>
      </c>
      <c r="U58" s="12">
        <v>0</v>
      </c>
      <c r="V58" s="12">
        <v>0</v>
      </c>
      <c r="W58" s="12">
        <v>0</v>
      </c>
      <c r="X58" s="12">
        <v>27000</v>
      </c>
      <c r="Y58" s="12">
        <v>0</v>
      </c>
      <c r="Z58" s="12">
        <v>20426</v>
      </c>
      <c r="AA58" s="12">
        <v>0</v>
      </c>
      <c r="AB58" s="12">
        <v>156346</v>
      </c>
      <c r="AC58" s="12">
        <v>286371</v>
      </c>
      <c r="AD58" s="12">
        <v>0</v>
      </c>
      <c r="AE58" s="12">
        <v>21358</v>
      </c>
      <c r="AF58" s="12">
        <v>0</v>
      </c>
      <c r="AG58" s="13">
        <v>0</v>
      </c>
      <c r="AH58" s="13">
        <v>0</v>
      </c>
      <c r="AI58" s="12">
        <v>0</v>
      </c>
      <c r="AJ58" s="12">
        <v>0</v>
      </c>
      <c r="AK58" s="12">
        <v>0</v>
      </c>
      <c r="AL58" s="12">
        <v>129179</v>
      </c>
      <c r="AM58" s="13">
        <v>0</v>
      </c>
      <c r="AN58" s="12">
        <v>127104</v>
      </c>
      <c r="AO58" s="12">
        <v>0</v>
      </c>
      <c r="AP58" s="12">
        <v>0</v>
      </c>
      <c r="AQ58" s="12">
        <v>0</v>
      </c>
      <c r="AR58" s="12">
        <v>0</v>
      </c>
      <c r="AS58" s="12">
        <v>258701</v>
      </c>
      <c r="AT58" s="12">
        <v>92577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143307</v>
      </c>
      <c r="BB58" s="12">
        <v>452908</v>
      </c>
      <c r="BC58" s="12">
        <v>0</v>
      </c>
      <c r="BD58" s="13">
        <v>760556</v>
      </c>
      <c r="BE58" s="12">
        <v>100000</v>
      </c>
      <c r="BF58" s="13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82629</v>
      </c>
      <c r="BM58" s="12">
        <v>0</v>
      </c>
      <c r="BN58" s="12">
        <v>0</v>
      </c>
      <c r="BO58" s="12">
        <v>0</v>
      </c>
      <c r="BP58" s="12">
        <v>169336</v>
      </c>
      <c r="BQ58" s="12">
        <v>285</v>
      </c>
      <c r="BR58" s="12">
        <v>0</v>
      </c>
      <c r="BS58" s="12">
        <v>43619</v>
      </c>
      <c r="BT58" s="12">
        <v>0</v>
      </c>
      <c r="BU58" s="13">
        <v>857661</v>
      </c>
      <c r="BV58" s="12">
        <v>0</v>
      </c>
      <c r="BW58" s="12">
        <v>0</v>
      </c>
      <c r="BX58" s="12">
        <v>0</v>
      </c>
      <c r="BY58" s="12">
        <v>0</v>
      </c>
      <c r="BZ58" s="12">
        <f>SUM(C58:BY58)</f>
        <v>4587097</v>
      </c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F58" s="12"/>
      <c r="EG58" s="12"/>
      <c r="EH58" s="12"/>
      <c r="EJ58" s="12"/>
      <c r="EL58" s="12"/>
    </row>
    <row r="59" spans="1:142" x14ac:dyDescent="0.25">
      <c r="A59" s="1" t="s">
        <v>195</v>
      </c>
      <c r="B59" s="1" t="s">
        <v>196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104938</v>
      </c>
      <c r="I59" s="12">
        <v>0</v>
      </c>
      <c r="J59" s="12">
        <v>0</v>
      </c>
      <c r="K59" s="12">
        <v>49339</v>
      </c>
      <c r="L59" s="12">
        <v>0</v>
      </c>
      <c r="M59" s="26">
        <v>0</v>
      </c>
      <c r="N59" s="12">
        <v>0</v>
      </c>
      <c r="O59" s="12">
        <v>0</v>
      </c>
      <c r="P59" s="26">
        <v>0</v>
      </c>
      <c r="Q59" s="12">
        <v>0</v>
      </c>
      <c r="R59" s="26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26">
        <v>0</v>
      </c>
      <c r="AH59" s="26">
        <v>0</v>
      </c>
      <c r="AI59" s="12">
        <v>0</v>
      </c>
      <c r="AJ59" s="12">
        <v>0</v>
      </c>
      <c r="AK59" s="12">
        <v>0</v>
      </c>
      <c r="AL59" s="12">
        <v>0</v>
      </c>
      <c r="AM59" s="26">
        <v>0</v>
      </c>
      <c r="AN59" s="12">
        <v>0</v>
      </c>
      <c r="AO59" s="12">
        <v>0</v>
      </c>
      <c r="AP59" s="12">
        <v>88714</v>
      </c>
      <c r="AQ59" s="12">
        <v>0</v>
      </c>
      <c r="AR59" s="12">
        <v>0</v>
      </c>
      <c r="AS59" s="12">
        <v>545295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26">
        <v>0</v>
      </c>
      <c r="BE59" s="12">
        <v>0</v>
      </c>
      <c r="BF59" s="26">
        <v>0</v>
      </c>
      <c r="BG59" s="12">
        <v>0</v>
      </c>
      <c r="BH59" s="12">
        <v>0</v>
      </c>
      <c r="BI59" s="12">
        <v>78398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26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f>SUM(C59:BY59)</f>
        <v>866684</v>
      </c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F59" s="12"/>
      <c r="EG59" s="12"/>
      <c r="EH59" s="12"/>
      <c r="EJ59" s="12"/>
      <c r="EL59" s="12"/>
    </row>
    <row r="60" spans="1:142" x14ac:dyDescent="0.25">
      <c r="A60" s="1" t="s">
        <v>185</v>
      </c>
      <c r="B60" s="1" t="s">
        <v>197</v>
      </c>
      <c r="C60" s="27">
        <f>SUM(C56:C59)</f>
        <v>0</v>
      </c>
      <c r="D60" s="27">
        <f t="shared" ref="D60:BN60" si="22">SUM(D56:D59)</f>
        <v>0</v>
      </c>
      <c r="E60" s="27">
        <f t="shared" si="22"/>
        <v>0</v>
      </c>
      <c r="F60" s="27">
        <f t="shared" si="22"/>
        <v>0</v>
      </c>
      <c r="G60" s="27">
        <f t="shared" si="22"/>
        <v>0</v>
      </c>
      <c r="H60" s="27">
        <f t="shared" si="22"/>
        <v>208064</v>
      </c>
      <c r="I60" s="27">
        <f t="shared" si="22"/>
        <v>0</v>
      </c>
      <c r="J60" s="27">
        <f t="shared" si="22"/>
        <v>645796</v>
      </c>
      <c r="K60" s="27">
        <f t="shared" si="22"/>
        <v>405213</v>
      </c>
      <c r="L60" s="12">
        <v>326494</v>
      </c>
      <c r="M60" s="27">
        <f t="shared" si="22"/>
        <v>0</v>
      </c>
      <c r="N60" s="27">
        <f t="shared" si="22"/>
        <v>0</v>
      </c>
      <c r="O60" s="27">
        <f t="shared" si="22"/>
        <v>0</v>
      </c>
      <c r="P60" s="27">
        <f t="shared" si="22"/>
        <v>409975</v>
      </c>
      <c r="Q60" s="27">
        <f t="shared" si="22"/>
        <v>0</v>
      </c>
      <c r="R60" s="27">
        <f t="shared" si="22"/>
        <v>105164</v>
      </c>
      <c r="S60" s="27">
        <f t="shared" si="22"/>
        <v>177405</v>
      </c>
      <c r="T60" s="27">
        <f t="shared" si="22"/>
        <v>245073</v>
      </c>
      <c r="U60" s="27">
        <f t="shared" si="22"/>
        <v>0</v>
      </c>
      <c r="V60" s="27">
        <f t="shared" si="22"/>
        <v>41506</v>
      </c>
      <c r="W60" s="27">
        <f t="shared" si="22"/>
        <v>433084</v>
      </c>
      <c r="X60" s="27">
        <f t="shared" si="22"/>
        <v>849049</v>
      </c>
      <c r="Y60" s="27">
        <f t="shared" si="22"/>
        <v>0</v>
      </c>
      <c r="Z60" s="27">
        <f t="shared" si="22"/>
        <v>228793</v>
      </c>
      <c r="AA60" s="27">
        <f t="shared" si="22"/>
        <v>57927</v>
      </c>
      <c r="AB60" s="27">
        <f t="shared" si="22"/>
        <v>156346</v>
      </c>
      <c r="AC60" s="27">
        <f t="shared" si="22"/>
        <v>427627</v>
      </c>
      <c r="AD60" s="27">
        <f t="shared" si="22"/>
        <v>211196</v>
      </c>
      <c r="AE60" s="27">
        <f t="shared" si="22"/>
        <v>21358</v>
      </c>
      <c r="AF60" s="27">
        <f t="shared" si="22"/>
        <v>151698</v>
      </c>
      <c r="AG60" s="27">
        <f t="shared" si="22"/>
        <v>63345</v>
      </c>
      <c r="AH60" s="27">
        <f t="shared" si="22"/>
        <v>0</v>
      </c>
      <c r="AI60" s="27">
        <f t="shared" si="22"/>
        <v>0</v>
      </c>
      <c r="AJ60" s="27">
        <f t="shared" si="22"/>
        <v>0</v>
      </c>
      <c r="AK60" s="27">
        <f t="shared" si="22"/>
        <v>0</v>
      </c>
      <c r="AL60" s="27">
        <f t="shared" si="22"/>
        <v>238225</v>
      </c>
      <c r="AM60" s="27">
        <f t="shared" si="22"/>
        <v>917756</v>
      </c>
      <c r="AN60" s="27">
        <f t="shared" si="22"/>
        <v>5623171</v>
      </c>
      <c r="AO60" s="27">
        <f t="shared" si="22"/>
        <v>3600</v>
      </c>
      <c r="AP60" s="27">
        <f t="shared" si="22"/>
        <v>790763</v>
      </c>
      <c r="AQ60" s="27">
        <f t="shared" si="22"/>
        <v>23010</v>
      </c>
      <c r="AR60" s="27">
        <f t="shared" si="22"/>
        <v>109275</v>
      </c>
      <c r="AS60" s="27">
        <f t="shared" si="22"/>
        <v>2432974</v>
      </c>
      <c r="AT60" s="27">
        <f t="shared" si="22"/>
        <v>1722312</v>
      </c>
      <c r="AU60" s="27">
        <f t="shared" si="22"/>
        <v>2280</v>
      </c>
      <c r="AV60" s="27">
        <f t="shared" si="22"/>
        <v>0</v>
      </c>
      <c r="AW60" s="27">
        <f t="shared" si="22"/>
        <v>5742</v>
      </c>
      <c r="AX60" s="27">
        <f t="shared" si="22"/>
        <v>0</v>
      </c>
      <c r="AY60" s="27">
        <f t="shared" si="22"/>
        <v>0</v>
      </c>
      <c r="AZ60" s="27">
        <f t="shared" si="22"/>
        <v>162872</v>
      </c>
      <c r="BA60" s="27">
        <f t="shared" si="22"/>
        <v>367278</v>
      </c>
      <c r="BB60" s="27">
        <f t="shared" si="22"/>
        <v>452908</v>
      </c>
      <c r="BC60" s="27">
        <f t="shared" si="22"/>
        <v>29664</v>
      </c>
      <c r="BD60" s="27">
        <f t="shared" si="22"/>
        <v>760556</v>
      </c>
      <c r="BE60" s="27">
        <f t="shared" si="22"/>
        <v>100000</v>
      </c>
      <c r="BF60" s="27">
        <f t="shared" si="22"/>
        <v>0</v>
      </c>
      <c r="BG60" s="27">
        <f t="shared" si="22"/>
        <v>972255</v>
      </c>
      <c r="BH60" s="27">
        <f t="shared" si="22"/>
        <v>0</v>
      </c>
      <c r="BI60" s="27">
        <f t="shared" si="22"/>
        <v>158573</v>
      </c>
      <c r="BJ60" s="27">
        <f t="shared" si="22"/>
        <v>705519</v>
      </c>
      <c r="BK60" s="27">
        <f t="shared" si="22"/>
        <v>58262</v>
      </c>
      <c r="BL60" s="27">
        <f t="shared" si="22"/>
        <v>82629</v>
      </c>
      <c r="BM60" s="27">
        <f t="shared" si="22"/>
        <v>286390</v>
      </c>
      <c r="BN60" s="27">
        <f t="shared" si="22"/>
        <v>1016190</v>
      </c>
      <c r="BO60" s="27">
        <f t="shared" ref="BO60:BZ60" si="23">SUM(BO56:BO59)</f>
        <v>4051749</v>
      </c>
      <c r="BP60" s="27">
        <f t="shared" si="23"/>
        <v>169336</v>
      </c>
      <c r="BQ60" s="27">
        <f t="shared" si="23"/>
        <v>285</v>
      </c>
      <c r="BR60" s="27">
        <f t="shared" si="23"/>
        <v>0</v>
      </c>
      <c r="BS60" s="27">
        <f t="shared" si="23"/>
        <v>43619</v>
      </c>
      <c r="BT60" s="27">
        <f t="shared" si="23"/>
        <v>0</v>
      </c>
      <c r="BU60" s="27">
        <f t="shared" si="23"/>
        <v>1207661</v>
      </c>
      <c r="BV60" s="27">
        <f t="shared" si="23"/>
        <v>3080</v>
      </c>
      <c r="BW60" s="27">
        <f t="shared" si="23"/>
        <v>2888250</v>
      </c>
      <c r="BX60" s="27">
        <f t="shared" si="23"/>
        <v>0</v>
      </c>
      <c r="BY60" s="27">
        <f t="shared" si="23"/>
        <v>0</v>
      </c>
      <c r="BZ60" s="27">
        <f t="shared" si="23"/>
        <v>30551297</v>
      </c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F60" s="12"/>
      <c r="EG60" s="12"/>
      <c r="EH60" s="12"/>
      <c r="EJ60" s="12"/>
      <c r="EL60" s="12"/>
    </row>
    <row r="61" spans="1:142" x14ac:dyDescent="0.25">
      <c r="A61" s="28" t="s">
        <v>198</v>
      </c>
      <c r="B61" s="28" t="s">
        <v>199</v>
      </c>
      <c r="C61" s="12"/>
      <c r="D61" s="12"/>
      <c r="E61" s="12"/>
      <c r="F61" s="12"/>
      <c r="G61" s="12"/>
      <c r="H61" s="12"/>
      <c r="I61" s="12"/>
      <c r="J61" s="12"/>
      <c r="K61" s="12">
        <v>0</v>
      </c>
      <c r="L61" s="12">
        <v>0</v>
      </c>
      <c r="M61" s="13"/>
      <c r="N61" s="12"/>
      <c r="O61" s="12"/>
      <c r="P61" s="13"/>
      <c r="Q61" s="12"/>
      <c r="R61" s="13"/>
      <c r="S61" s="12"/>
      <c r="T61" s="12">
        <v>0</v>
      </c>
      <c r="U61" s="12"/>
      <c r="V61" s="12"/>
      <c r="W61" s="12"/>
      <c r="X61" s="12"/>
      <c r="Y61" s="12"/>
      <c r="Z61" s="12"/>
      <c r="AA61" s="12"/>
      <c r="AB61" s="12"/>
      <c r="AC61" s="12">
        <v>0</v>
      </c>
      <c r="AD61" s="12"/>
      <c r="AE61" s="12"/>
      <c r="AF61" s="12"/>
      <c r="AG61" s="13"/>
      <c r="AH61" s="13"/>
      <c r="AI61" s="12"/>
      <c r="AJ61" s="12"/>
      <c r="AK61" s="12"/>
      <c r="AL61" s="12">
        <v>0</v>
      </c>
      <c r="AM61" s="13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12"/>
      <c r="BF61" s="13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3"/>
      <c r="BV61" s="12"/>
      <c r="BW61" s="12"/>
      <c r="BX61" s="12"/>
      <c r="BY61" s="12"/>
      <c r="BZ61" s="12">
        <f t="shared" ref="BZ61:BZ92" si="24">SUM(C61:BY61)</f>
        <v>0</v>
      </c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F61" s="12"/>
      <c r="EG61" s="12"/>
      <c r="EH61" s="12"/>
      <c r="EJ61" s="12"/>
      <c r="EL61" s="12"/>
    </row>
    <row r="62" spans="1:142" x14ac:dyDescent="0.25">
      <c r="A62" s="28" t="s">
        <v>200</v>
      </c>
      <c r="B62" s="28" t="s">
        <v>201</v>
      </c>
      <c r="C62" s="12"/>
      <c r="D62" s="12"/>
      <c r="E62" s="12"/>
      <c r="F62" s="12"/>
      <c r="G62" s="12"/>
      <c r="H62" s="12"/>
      <c r="I62" s="12"/>
      <c r="J62" s="12"/>
      <c r="K62" s="12">
        <v>0</v>
      </c>
      <c r="L62" s="12">
        <v>0</v>
      </c>
      <c r="M62" s="13"/>
      <c r="N62" s="12"/>
      <c r="O62" s="12"/>
      <c r="P62" s="13"/>
      <c r="Q62" s="12"/>
      <c r="R62" s="13"/>
      <c r="S62" s="12"/>
      <c r="T62" s="12">
        <v>0</v>
      </c>
      <c r="U62" s="12"/>
      <c r="V62" s="12"/>
      <c r="W62" s="12"/>
      <c r="X62" s="12"/>
      <c r="Y62" s="12"/>
      <c r="Z62" s="12"/>
      <c r="AA62" s="12"/>
      <c r="AB62" s="12"/>
      <c r="AC62" s="12">
        <v>0</v>
      </c>
      <c r="AD62" s="12"/>
      <c r="AE62" s="12"/>
      <c r="AF62" s="12"/>
      <c r="AG62" s="13"/>
      <c r="AH62" s="13"/>
      <c r="AI62" s="12"/>
      <c r="AJ62" s="12"/>
      <c r="AK62" s="12"/>
      <c r="AL62" s="12">
        <v>0</v>
      </c>
      <c r="AM62" s="13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12"/>
      <c r="BF62" s="13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3"/>
      <c r="BV62" s="12"/>
      <c r="BW62" s="12"/>
      <c r="BX62" s="12"/>
      <c r="BY62" s="12"/>
      <c r="BZ62" s="12">
        <f t="shared" si="24"/>
        <v>0</v>
      </c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F62" s="12"/>
      <c r="EG62" s="12"/>
      <c r="EH62" s="12"/>
      <c r="EJ62" s="12"/>
      <c r="EL62" s="12"/>
    </row>
    <row r="63" spans="1:142" x14ac:dyDescent="0.25">
      <c r="A63" s="28" t="s">
        <v>202</v>
      </c>
      <c r="B63" s="28" t="s">
        <v>203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3"/>
      <c r="N63" s="12">
        <v>0</v>
      </c>
      <c r="O63" s="12">
        <v>0</v>
      </c>
      <c r="P63" s="13"/>
      <c r="Q63" s="12">
        <v>0</v>
      </c>
      <c r="R63" s="13">
        <v>0</v>
      </c>
      <c r="S63" s="12">
        <v>0</v>
      </c>
      <c r="T63" s="12">
        <v>97623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3"/>
      <c r="AH63" s="13"/>
      <c r="AI63" s="12">
        <v>0</v>
      </c>
      <c r="AJ63" s="12">
        <v>0</v>
      </c>
      <c r="AK63" s="12">
        <v>0</v>
      </c>
      <c r="AL63" s="12">
        <v>0</v>
      </c>
      <c r="AM63" s="13"/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3"/>
      <c r="BE63" s="12">
        <v>0</v>
      </c>
      <c r="BF63" s="13"/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3"/>
      <c r="BV63" s="12">
        <v>0</v>
      </c>
      <c r="BW63" s="12">
        <v>0</v>
      </c>
      <c r="BX63" s="12">
        <v>0</v>
      </c>
      <c r="BY63" s="12">
        <v>0</v>
      </c>
      <c r="BZ63" s="12">
        <f t="shared" si="24"/>
        <v>97623</v>
      </c>
      <c r="CK63" s="24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F63" s="12"/>
      <c r="EG63" s="12"/>
      <c r="EH63" s="12"/>
      <c r="EJ63" s="12"/>
      <c r="EL63" s="12"/>
    </row>
    <row r="64" spans="1:142" x14ac:dyDescent="0.25">
      <c r="A64" s="28" t="s">
        <v>204</v>
      </c>
      <c r="B64" s="28" t="s">
        <v>205</v>
      </c>
      <c r="C64" s="12"/>
      <c r="D64" s="12"/>
      <c r="E64" s="12"/>
      <c r="F64" s="12"/>
      <c r="G64" s="12"/>
      <c r="H64" s="12"/>
      <c r="I64" s="12"/>
      <c r="J64" s="12"/>
      <c r="K64" s="12">
        <v>0</v>
      </c>
      <c r="L64" s="12">
        <v>0</v>
      </c>
      <c r="M64" s="13"/>
      <c r="N64" s="12"/>
      <c r="O64" s="12"/>
      <c r="P64" s="13"/>
      <c r="Q64" s="12"/>
      <c r="R64" s="13">
        <v>0</v>
      </c>
      <c r="S64" s="12"/>
      <c r="T64" s="12">
        <v>0</v>
      </c>
      <c r="U64" s="12"/>
      <c r="V64" s="12"/>
      <c r="W64" s="12"/>
      <c r="X64" s="12"/>
      <c r="Y64" s="12"/>
      <c r="Z64" s="12"/>
      <c r="AA64" s="12"/>
      <c r="AB64" s="12"/>
      <c r="AC64" s="12">
        <v>0</v>
      </c>
      <c r="AD64" s="12"/>
      <c r="AE64" s="12"/>
      <c r="AF64" s="12"/>
      <c r="AG64" s="13"/>
      <c r="AH64" s="13"/>
      <c r="AI64" s="12"/>
      <c r="AJ64" s="12"/>
      <c r="AK64" s="12"/>
      <c r="AL64" s="12">
        <v>0</v>
      </c>
      <c r="AM64" s="13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12"/>
      <c r="BF64" s="13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3"/>
      <c r="BV64" s="12"/>
      <c r="BW64" s="12"/>
      <c r="BX64" s="12"/>
      <c r="BY64" s="12"/>
      <c r="BZ64" s="12">
        <f t="shared" si="24"/>
        <v>0</v>
      </c>
      <c r="CK64" s="24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F64" s="12"/>
      <c r="EG64" s="12"/>
      <c r="EH64" s="12"/>
      <c r="EJ64" s="12"/>
      <c r="EL64" s="12"/>
    </row>
    <row r="65" spans="1:142" x14ac:dyDescent="0.25">
      <c r="A65" s="28" t="s">
        <v>206</v>
      </c>
      <c r="B65" s="28" t="s">
        <v>207</v>
      </c>
      <c r="C65" s="12">
        <v>17959</v>
      </c>
      <c r="D65" s="12">
        <v>29960</v>
      </c>
      <c r="E65" s="12">
        <v>0</v>
      </c>
      <c r="F65" s="12">
        <v>0</v>
      </c>
      <c r="G65" s="12">
        <v>47970</v>
      </c>
      <c r="H65" s="12">
        <v>0</v>
      </c>
      <c r="I65" s="12">
        <v>0</v>
      </c>
      <c r="J65" s="12">
        <v>20049</v>
      </c>
      <c r="K65" s="12">
        <v>0</v>
      </c>
      <c r="L65" s="12">
        <v>0</v>
      </c>
      <c r="M65" s="13"/>
      <c r="N65" s="12">
        <v>0</v>
      </c>
      <c r="O65" s="12">
        <v>0</v>
      </c>
      <c r="P65" s="13"/>
      <c r="Q65" s="12">
        <v>15705</v>
      </c>
      <c r="R65" s="13">
        <v>0</v>
      </c>
      <c r="S65" s="12">
        <v>34650</v>
      </c>
      <c r="T65" s="12">
        <v>21020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5826</v>
      </c>
      <c r="AC65" s="12">
        <v>0</v>
      </c>
      <c r="AD65" s="12">
        <v>0</v>
      </c>
      <c r="AE65" s="12">
        <v>0</v>
      </c>
      <c r="AF65" s="12">
        <v>0</v>
      </c>
      <c r="AG65" s="13">
        <v>4784</v>
      </c>
      <c r="AH65" s="13"/>
      <c r="AI65" s="12">
        <v>0</v>
      </c>
      <c r="AJ65" s="12">
        <v>9678</v>
      </c>
      <c r="AK65" s="12">
        <v>0</v>
      </c>
      <c r="AL65" s="12">
        <v>4973</v>
      </c>
      <c r="AM65" s="13"/>
      <c r="AN65" s="12">
        <v>0</v>
      </c>
      <c r="AO65" s="12">
        <v>20420</v>
      </c>
      <c r="AP65" s="12">
        <v>0</v>
      </c>
      <c r="AQ65" s="12">
        <v>0</v>
      </c>
      <c r="AR65" s="12">
        <v>0</v>
      </c>
      <c r="AS65" s="12">
        <v>0</v>
      </c>
      <c r="AT65" s="12">
        <v>62030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11845</v>
      </c>
      <c r="BB65" s="12">
        <v>0</v>
      </c>
      <c r="BC65" s="12">
        <v>10199</v>
      </c>
      <c r="BD65" s="13"/>
      <c r="BE65" s="12">
        <v>0</v>
      </c>
      <c r="BF65" s="13"/>
      <c r="BG65" s="12">
        <v>0</v>
      </c>
      <c r="BH65" s="12">
        <v>11158</v>
      </c>
      <c r="BI65" s="12">
        <v>11087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16723</v>
      </c>
      <c r="BQ65" s="12">
        <v>12001</v>
      </c>
      <c r="BR65" s="12">
        <v>0</v>
      </c>
      <c r="BS65" s="12">
        <v>19079</v>
      </c>
      <c r="BT65" s="12">
        <v>0</v>
      </c>
      <c r="BU65" s="13"/>
      <c r="BV65" s="12">
        <v>0</v>
      </c>
      <c r="BW65" s="12">
        <v>0</v>
      </c>
      <c r="BX65" s="12">
        <v>0</v>
      </c>
      <c r="BY65" s="12">
        <v>0</v>
      </c>
      <c r="BZ65" s="12">
        <f t="shared" si="24"/>
        <v>387116</v>
      </c>
      <c r="CK65" s="24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F65" s="12"/>
      <c r="EG65" s="12"/>
      <c r="EH65" s="12"/>
      <c r="EJ65" s="12"/>
      <c r="EL65" s="12"/>
    </row>
    <row r="66" spans="1:142" x14ac:dyDescent="0.25">
      <c r="A66" s="28" t="s">
        <v>208</v>
      </c>
      <c r="B66" s="28" t="s">
        <v>209</v>
      </c>
      <c r="C66" s="12">
        <v>188612</v>
      </c>
      <c r="D66" s="12">
        <v>1104066</v>
      </c>
      <c r="E66" s="12">
        <v>177373</v>
      </c>
      <c r="F66" s="12">
        <v>377224</v>
      </c>
      <c r="G66" s="12">
        <v>141459</v>
      </c>
      <c r="H66" s="12">
        <v>142428</v>
      </c>
      <c r="I66" s="12">
        <v>141459</v>
      </c>
      <c r="J66" s="12">
        <v>584297</v>
      </c>
      <c r="K66" s="12">
        <v>236858</v>
      </c>
      <c r="L66" s="12">
        <v>378536</v>
      </c>
      <c r="M66" s="13">
        <v>1018635</v>
      </c>
      <c r="N66" s="12">
        <v>1320284</v>
      </c>
      <c r="O66" s="12">
        <v>87373</v>
      </c>
      <c r="P66" s="13">
        <v>1898299</v>
      </c>
      <c r="Q66" s="12">
        <v>377224</v>
      </c>
      <c r="R66" s="13">
        <v>232518</v>
      </c>
      <c r="S66" s="12">
        <v>217059</v>
      </c>
      <c r="T66" s="12">
        <v>424377</v>
      </c>
      <c r="U66" s="12">
        <v>233707</v>
      </c>
      <c r="V66" s="12">
        <v>335781</v>
      </c>
      <c r="W66" s="12">
        <v>188612</v>
      </c>
      <c r="X66" s="12">
        <v>282918</v>
      </c>
      <c r="Y66" s="12">
        <v>1084519</v>
      </c>
      <c r="Z66" s="12">
        <v>94306</v>
      </c>
      <c r="AA66" s="12">
        <v>141459</v>
      </c>
      <c r="AB66" s="12">
        <v>153801</v>
      </c>
      <c r="AC66" s="12">
        <v>780806</v>
      </c>
      <c r="AD66" s="12">
        <v>141459</v>
      </c>
      <c r="AE66" s="12">
        <v>235765</v>
      </c>
      <c r="AF66" s="12">
        <v>181540</v>
      </c>
      <c r="AG66" s="13">
        <v>518683</v>
      </c>
      <c r="AH66" s="13">
        <v>354647</v>
      </c>
      <c r="AI66" s="12">
        <v>427732</v>
      </c>
      <c r="AJ66" s="12">
        <v>88825</v>
      </c>
      <c r="AK66" s="12">
        <v>94306</v>
      </c>
      <c r="AL66" s="12">
        <v>300887</v>
      </c>
      <c r="AM66" s="13">
        <v>1210265</v>
      </c>
      <c r="AN66" s="12">
        <v>127561</v>
      </c>
      <c r="AO66" s="12">
        <v>565836</v>
      </c>
      <c r="AP66" s="12">
        <v>518683</v>
      </c>
      <c r="AQ66" s="12">
        <v>408403</v>
      </c>
      <c r="AR66" s="12">
        <v>192621</v>
      </c>
      <c r="AS66" s="12">
        <v>145184</v>
      </c>
      <c r="AT66" s="12">
        <v>1131672</v>
      </c>
      <c r="AU66" s="12">
        <v>377224</v>
      </c>
      <c r="AV66" s="12">
        <v>94306</v>
      </c>
      <c r="AW66" s="12">
        <v>165657</v>
      </c>
      <c r="AX66" s="12">
        <v>670325</v>
      </c>
      <c r="AY66" s="12">
        <v>94306</v>
      </c>
      <c r="AZ66" s="12">
        <v>319782</v>
      </c>
      <c r="BA66" s="12">
        <v>192308</v>
      </c>
      <c r="BB66" s="12">
        <v>202259</v>
      </c>
      <c r="BC66" s="12">
        <v>377224</v>
      </c>
      <c r="BD66" s="13">
        <v>627738</v>
      </c>
      <c r="BE66" s="12">
        <v>648476</v>
      </c>
      <c r="BF66" s="13">
        <v>894822</v>
      </c>
      <c r="BG66" s="12">
        <v>1497162</v>
      </c>
      <c r="BH66" s="12">
        <v>148369</v>
      </c>
      <c r="BI66" s="12">
        <v>235765</v>
      </c>
      <c r="BJ66" s="12">
        <v>424377</v>
      </c>
      <c r="BK66" s="12">
        <v>188612</v>
      </c>
      <c r="BL66" s="12">
        <v>141459</v>
      </c>
      <c r="BM66" s="12">
        <v>330071</v>
      </c>
      <c r="BN66" s="12">
        <v>424377</v>
      </c>
      <c r="BO66" s="12">
        <v>249489</v>
      </c>
      <c r="BP66" s="12">
        <v>707295</v>
      </c>
      <c r="BQ66" s="12">
        <v>157721</v>
      </c>
      <c r="BR66" s="12">
        <v>171104</v>
      </c>
      <c r="BS66" s="12">
        <v>235765</v>
      </c>
      <c r="BT66" s="12">
        <v>230262</v>
      </c>
      <c r="BU66" s="13">
        <v>895907</v>
      </c>
      <c r="BV66" s="12">
        <v>503550</v>
      </c>
      <c r="BW66" s="12">
        <v>424377</v>
      </c>
      <c r="BX66" s="12">
        <v>612989</v>
      </c>
      <c r="BY66" s="12">
        <v>0</v>
      </c>
      <c r="BZ66" s="12">
        <f t="shared" si="24"/>
        <v>31231137</v>
      </c>
      <c r="CK66" s="29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F66" s="12"/>
      <c r="EG66" s="12"/>
      <c r="EH66" s="12"/>
      <c r="EJ66" s="12"/>
      <c r="EL66" s="12"/>
    </row>
    <row r="67" spans="1:142" x14ac:dyDescent="0.25">
      <c r="A67" s="28" t="s">
        <v>210</v>
      </c>
      <c r="B67" s="28" t="s">
        <v>211</v>
      </c>
      <c r="C67" s="12"/>
      <c r="D67" s="12"/>
      <c r="E67" s="12"/>
      <c r="F67" s="12"/>
      <c r="G67" s="12"/>
      <c r="H67" s="12"/>
      <c r="I67" s="12"/>
      <c r="J67" s="12"/>
      <c r="K67" s="12">
        <v>0</v>
      </c>
      <c r="L67" s="12">
        <v>0</v>
      </c>
      <c r="M67" s="13"/>
      <c r="N67" s="12"/>
      <c r="O67" s="12"/>
      <c r="P67" s="13"/>
      <c r="Q67" s="12"/>
      <c r="R67" s="13">
        <v>0</v>
      </c>
      <c r="S67" s="12"/>
      <c r="T67" s="12">
        <v>0</v>
      </c>
      <c r="U67" s="12"/>
      <c r="V67" s="12"/>
      <c r="W67" s="12"/>
      <c r="X67" s="12"/>
      <c r="Y67" s="12"/>
      <c r="Z67" s="12"/>
      <c r="AA67" s="12"/>
      <c r="AB67" s="12"/>
      <c r="AC67" s="12">
        <v>0</v>
      </c>
      <c r="AD67" s="12"/>
      <c r="AE67" s="12"/>
      <c r="AF67" s="12"/>
      <c r="AG67" s="13"/>
      <c r="AH67" s="13"/>
      <c r="AI67" s="12"/>
      <c r="AJ67" s="12"/>
      <c r="AK67" s="12"/>
      <c r="AL67" s="12">
        <v>0</v>
      </c>
      <c r="AM67" s="13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12"/>
      <c r="BF67" s="13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3"/>
      <c r="BV67" s="12"/>
      <c r="BW67" s="12"/>
      <c r="BX67" s="12"/>
      <c r="BY67" s="12"/>
      <c r="BZ67" s="12">
        <f t="shared" si="24"/>
        <v>0</v>
      </c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F67" s="12"/>
      <c r="EG67" s="12"/>
      <c r="EH67" s="12"/>
      <c r="EJ67" s="12"/>
      <c r="EL67" s="12"/>
    </row>
    <row r="68" spans="1:142" x14ac:dyDescent="0.25">
      <c r="A68" s="28" t="s">
        <v>212</v>
      </c>
      <c r="B68" s="28" t="s">
        <v>213</v>
      </c>
      <c r="C68" s="12">
        <v>21886</v>
      </c>
      <c r="D68" s="12">
        <v>164119</v>
      </c>
      <c r="E68" s="12">
        <v>7613</v>
      </c>
      <c r="F68" s="12">
        <v>152310</v>
      </c>
      <c r="G68" s="12">
        <v>24081</v>
      </c>
      <c r="H68" s="12">
        <v>22140</v>
      </c>
      <c r="I68" s="12">
        <v>19771</v>
      </c>
      <c r="J68" s="12">
        <v>75693</v>
      </c>
      <c r="K68" s="12">
        <v>8378</v>
      </c>
      <c r="L68" s="12">
        <v>26440</v>
      </c>
      <c r="M68" s="13">
        <v>123716</v>
      </c>
      <c r="N68" s="12">
        <v>261870</v>
      </c>
      <c r="O68" s="12">
        <v>3042</v>
      </c>
      <c r="P68" s="13">
        <v>364913</v>
      </c>
      <c r="Q68" s="12">
        <v>69866</v>
      </c>
      <c r="R68" s="13">
        <v>39873</v>
      </c>
      <c r="S68" s="12">
        <v>48799</v>
      </c>
      <c r="T68" s="12">
        <v>31970</v>
      </c>
      <c r="U68" s="12">
        <v>34448</v>
      </c>
      <c r="V68" s="12">
        <v>67257</v>
      </c>
      <c r="W68" s="12">
        <v>10879</v>
      </c>
      <c r="X68" s="12">
        <v>27626</v>
      </c>
      <c r="Y68" s="12">
        <v>200149</v>
      </c>
      <c r="Z68" s="12">
        <v>14056</v>
      </c>
      <c r="AA68" s="12">
        <v>24554</v>
      </c>
      <c r="AB68" s="12">
        <v>15728</v>
      </c>
      <c r="AC68" s="12">
        <v>117693</v>
      </c>
      <c r="AD68" s="12">
        <v>7225</v>
      </c>
      <c r="AE68" s="12">
        <v>34373</v>
      </c>
      <c r="AF68" s="12">
        <v>8482</v>
      </c>
      <c r="AG68" s="13">
        <v>61869</v>
      </c>
      <c r="AH68" s="13">
        <v>689065</v>
      </c>
      <c r="AI68" s="12">
        <v>55182</v>
      </c>
      <c r="AJ68" s="12">
        <v>10814</v>
      </c>
      <c r="AK68" s="12">
        <v>10378</v>
      </c>
      <c r="AL68" s="12">
        <v>19157</v>
      </c>
      <c r="AM68" s="13">
        <v>316033</v>
      </c>
      <c r="AN68" s="12">
        <v>7030</v>
      </c>
      <c r="AO68" s="12">
        <v>73463</v>
      </c>
      <c r="AP68" s="12">
        <v>122382</v>
      </c>
      <c r="AQ68" s="12">
        <v>45400</v>
      </c>
      <c r="AR68" s="12">
        <v>20045</v>
      </c>
      <c r="AS68" s="12">
        <v>0</v>
      </c>
      <c r="AT68" s="12">
        <v>190461</v>
      </c>
      <c r="AU68" s="12">
        <v>64232</v>
      </c>
      <c r="AV68" s="12">
        <v>14935</v>
      </c>
      <c r="AW68" s="12">
        <v>23845</v>
      </c>
      <c r="AX68" s="12">
        <v>120259</v>
      </c>
      <c r="AY68" s="12">
        <v>4131</v>
      </c>
      <c r="AZ68" s="12">
        <v>28221</v>
      </c>
      <c r="BA68" s="12">
        <v>27870</v>
      </c>
      <c r="BB68" s="12">
        <v>49398</v>
      </c>
      <c r="BC68" s="12">
        <v>73438</v>
      </c>
      <c r="BD68" s="13">
        <v>85613</v>
      </c>
      <c r="BE68" s="12">
        <v>110003</v>
      </c>
      <c r="BF68" s="13">
        <v>189297</v>
      </c>
      <c r="BG68" s="12">
        <v>129047</v>
      </c>
      <c r="BH68" s="12">
        <v>17677</v>
      </c>
      <c r="BI68" s="12">
        <v>34830</v>
      </c>
      <c r="BJ68" s="12">
        <v>72585</v>
      </c>
      <c r="BK68" s="12">
        <v>18292</v>
      </c>
      <c r="BL68" s="12">
        <v>19956</v>
      </c>
      <c r="BM68" s="12">
        <v>65020</v>
      </c>
      <c r="BN68" s="12">
        <v>72457</v>
      </c>
      <c r="BO68" s="12">
        <v>54912</v>
      </c>
      <c r="BP68" s="12">
        <v>117645</v>
      </c>
      <c r="BQ68" s="12">
        <v>28220</v>
      </c>
      <c r="BR68" s="12">
        <v>21689</v>
      </c>
      <c r="BS68" s="12">
        <v>36232</v>
      </c>
      <c r="BT68" s="12">
        <v>59206</v>
      </c>
      <c r="BU68" s="13">
        <v>111661</v>
      </c>
      <c r="BV68" s="12">
        <v>103797</v>
      </c>
      <c r="BW68" s="12">
        <v>213246</v>
      </c>
      <c r="BX68" s="12">
        <v>37631</v>
      </c>
      <c r="BY68" s="12">
        <v>0</v>
      </c>
      <c r="BZ68" s="12">
        <f t="shared" si="24"/>
        <v>5655574</v>
      </c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F68" s="12"/>
      <c r="EG68" s="12"/>
      <c r="EH68" s="12"/>
      <c r="EJ68" s="12"/>
      <c r="EL68" s="12"/>
    </row>
    <row r="69" spans="1:142" x14ac:dyDescent="0.25">
      <c r="A69" s="28" t="s">
        <v>214</v>
      </c>
      <c r="B69" s="28" t="s">
        <v>215</v>
      </c>
      <c r="C69" s="12"/>
      <c r="D69" s="12"/>
      <c r="E69" s="12"/>
      <c r="F69" s="12"/>
      <c r="G69" s="12"/>
      <c r="H69" s="12"/>
      <c r="I69" s="12"/>
      <c r="J69" s="12"/>
      <c r="K69" s="12">
        <v>0</v>
      </c>
      <c r="L69" s="12">
        <v>0</v>
      </c>
      <c r="M69" s="13"/>
      <c r="N69" s="12"/>
      <c r="O69" s="12"/>
      <c r="P69" s="13"/>
      <c r="Q69" s="12"/>
      <c r="R69" s="13">
        <v>0</v>
      </c>
      <c r="S69" s="12"/>
      <c r="T69" s="12">
        <v>0</v>
      </c>
      <c r="U69" s="12"/>
      <c r="V69" s="12"/>
      <c r="W69" s="12"/>
      <c r="X69" s="12"/>
      <c r="Y69" s="12"/>
      <c r="Z69" s="12"/>
      <c r="AA69" s="12"/>
      <c r="AB69" s="12"/>
      <c r="AC69" s="12">
        <v>0</v>
      </c>
      <c r="AD69" s="12"/>
      <c r="AE69" s="12"/>
      <c r="AF69" s="12"/>
      <c r="AG69" s="13"/>
      <c r="AH69" s="13"/>
      <c r="AI69" s="12"/>
      <c r="AJ69" s="12"/>
      <c r="AK69" s="12"/>
      <c r="AL69" s="12">
        <v>0</v>
      </c>
      <c r="AM69" s="13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12"/>
      <c r="BF69" s="13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3"/>
      <c r="BV69" s="12"/>
      <c r="BW69" s="12"/>
      <c r="BX69" s="12"/>
      <c r="BY69" s="12"/>
      <c r="BZ69" s="12">
        <f t="shared" si="24"/>
        <v>0</v>
      </c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F69" s="12"/>
      <c r="EG69" s="12"/>
      <c r="EH69" s="12"/>
      <c r="EJ69" s="12"/>
      <c r="EL69" s="12"/>
    </row>
    <row r="70" spans="1:142" x14ac:dyDescent="0.25">
      <c r="A70" s="28" t="s">
        <v>216</v>
      </c>
      <c r="B70" s="28" t="s">
        <v>217</v>
      </c>
      <c r="C70" s="12">
        <v>3365</v>
      </c>
      <c r="D70" s="12">
        <v>3175</v>
      </c>
      <c r="E70" s="12">
        <v>656</v>
      </c>
      <c r="F70" s="12">
        <v>8742</v>
      </c>
      <c r="G70" s="12">
        <v>635</v>
      </c>
      <c r="H70" s="12">
        <v>635</v>
      </c>
      <c r="I70" s="12">
        <v>0</v>
      </c>
      <c r="J70" s="12">
        <v>3175</v>
      </c>
      <c r="K70" s="12">
        <v>1312</v>
      </c>
      <c r="L70" s="12">
        <v>1968</v>
      </c>
      <c r="M70" s="13">
        <v>2540</v>
      </c>
      <c r="N70" s="12">
        <v>9478</v>
      </c>
      <c r="O70" s="12">
        <v>23773</v>
      </c>
      <c r="P70" s="13">
        <v>9526</v>
      </c>
      <c r="Q70" s="12">
        <v>1270</v>
      </c>
      <c r="R70" s="13">
        <v>3568</v>
      </c>
      <c r="S70" s="12">
        <v>48693</v>
      </c>
      <c r="T70" s="12">
        <v>1968</v>
      </c>
      <c r="U70" s="12">
        <v>14553</v>
      </c>
      <c r="V70" s="12">
        <v>14121</v>
      </c>
      <c r="W70" s="12">
        <v>656</v>
      </c>
      <c r="X70" s="12">
        <v>635</v>
      </c>
      <c r="Y70" s="12">
        <v>2540</v>
      </c>
      <c r="Z70" s="12">
        <v>2178</v>
      </c>
      <c r="AA70" s="12">
        <v>635</v>
      </c>
      <c r="AB70" s="12">
        <v>635</v>
      </c>
      <c r="AC70" s="12">
        <v>23362</v>
      </c>
      <c r="AD70" s="12">
        <v>656</v>
      </c>
      <c r="AE70" s="12">
        <v>1384</v>
      </c>
      <c r="AF70" s="12">
        <v>656</v>
      </c>
      <c r="AG70" s="13">
        <v>1270</v>
      </c>
      <c r="AH70" s="13">
        <v>51670</v>
      </c>
      <c r="AI70" s="12">
        <v>635</v>
      </c>
      <c r="AJ70" s="12">
        <v>656</v>
      </c>
      <c r="AK70" s="12">
        <v>656</v>
      </c>
      <c r="AL70" s="12">
        <v>1312</v>
      </c>
      <c r="AM70" s="13">
        <v>30841</v>
      </c>
      <c r="AN70" s="12">
        <v>635</v>
      </c>
      <c r="AO70" s="12">
        <v>1270</v>
      </c>
      <c r="AP70" s="12">
        <v>12726</v>
      </c>
      <c r="AQ70" s="12">
        <v>22578</v>
      </c>
      <c r="AR70" s="12">
        <v>656</v>
      </c>
      <c r="AS70" s="12">
        <v>635</v>
      </c>
      <c r="AT70" s="12">
        <v>27712</v>
      </c>
      <c r="AU70" s="12">
        <v>3719</v>
      </c>
      <c r="AV70" s="12">
        <v>656</v>
      </c>
      <c r="AW70" s="12">
        <v>635</v>
      </c>
      <c r="AX70" s="12">
        <v>2540</v>
      </c>
      <c r="AY70" s="12">
        <v>14274</v>
      </c>
      <c r="AZ70" s="12">
        <v>635</v>
      </c>
      <c r="BA70" s="12">
        <v>8180</v>
      </c>
      <c r="BB70" s="12">
        <v>635</v>
      </c>
      <c r="BC70" s="12">
        <v>1905</v>
      </c>
      <c r="BD70" s="13">
        <v>3175</v>
      </c>
      <c r="BE70" s="12">
        <v>4289</v>
      </c>
      <c r="BF70" s="13"/>
      <c r="BG70" s="12">
        <v>20325</v>
      </c>
      <c r="BH70" s="12">
        <v>656</v>
      </c>
      <c r="BI70" s="12">
        <v>3190</v>
      </c>
      <c r="BJ70" s="12">
        <v>1270</v>
      </c>
      <c r="BK70" s="12">
        <v>656</v>
      </c>
      <c r="BL70" s="12">
        <v>6238</v>
      </c>
      <c r="BM70" s="12">
        <v>635</v>
      </c>
      <c r="BN70" s="12">
        <v>5464</v>
      </c>
      <c r="BO70" s="12">
        <v>8645</v>
      </c>
      <c r="BP70" s="12">
        <v>21191</v>
      </c>
      <c r="BQ70" s="12">
        <v>15141</v>
      </c>
      <c r="BR70" s="12">
        <v>656</v>
      </c>
      <c r="BS70" s="12">
        <v>1270</v>
      </c>
      <c r="BT70" s="12">
        <v>635</v>
      </c>
      <c r="BU70" s="13">
        <v>4542</v>
      </c>
      <c r="BV70" s="12">
        <v>1905</v>
      </c>
      <c r="BW70" s="12">
        <v>0</v>
      </c>
      <c r="BX70" s="12">
        <v>0</v>
      </c>
      <c r="BY70" s="12">
        <v>0</v>
      </c>
      <c r="BZ70" s="12">
        <f t="shared" si="24"/>
        <v>472804</v>
      </c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F70" s="12"/>
      <c r="EG70" s="12"/>
      <c r="EH70" s="12"/>
      <c r="EJ70" s="12"/>
      <c r="EL70" s="12"/>
    </row>
    <row r="71" spans="1:142" x14ac:dyDescent="0.25">
      <c r="A71" s="28" t="s">
        <v>218</v>
      </c>
      <c r="B71" s="28" t="s">
        <v>219</v>
      </c>
      <c r="C71" s="12">
        <v>0</v>
      </c>
      <c r="D71" s="12">
        <v>9956</v>
      </c>
      <c r="E71" s="12">
        <v>0</v>
      </c>
      <c r="F71" s="12">
        <v>0</v>
      </c>
      <c r="G71" s="12">
        <v>0</v>
      </c>
      <c r="H71" s="12">
        <v>622</v>
      </c>
      <c r="I71" s="12">
        <v>0</v>
      </c>
      <c r="J71" s="12">
        <v>0</v>
      </c>
      <c r="K71" s="12">
        <v>0</v>
      </c>
      <c r="L71" s="12">
        <v>0</v>
      </c>
      <c r="M71" s="13">
        <v>2489</v>
      </c>
      <c r="N71" s="12">
        <v>0</v>
      </c>
      <c r="O71" s="12">
        <v>0</v>
      </c>
      <c r="P71" s="13">
        <v>13067</v>
      </c>
      <c r="Q71" s="12">
        <v>622</v>
      </c>
      <c r="R71" s="13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3"/>
      <c r="AH71" s="13">
        <v>44180</v>
      </c>
      <c r="AI71" s="12">
        <v>0</v>
      </c>
      <c r="AJ71" s="12">
        <v>0</v>
      </c>
      <c r="AK71" s="12">
        <v>0</v>
      </c>
      <c r="AL71" s="12">
        <v>0</v>
      </c>
      <c r="AM71" s="13">
        <v>1867</v>
      </c>
      <c r="AN71" s="12">
        <v>0</v>
      </c>
      <c r="AO71" s="12">
        <v>0</v>
      </c>
      <c r="AP71" s="12">
        <v>0</v>
      </c>
      <c r="AQ71" s="12">
        <v>2489</v>
      </c>
      <c r="AR71" s="12">
        <v>0</v>
      </c>
      <c r="AS71" s="12">
        <v>0</v>
      </c>
      <c r="AT71" s="12">
        <v>13067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2489</v>
      </c>
      <c r="BB71" s="12">
        <v>0</v>
      </c>
      <c r="BC71" s="12">
        <v>0</v>
      </c>
      <c r="BD71" s="13"/>
      <c r="BE71" s="12">
        <v>1867</v>
      </c>
      <c r="BF71" s="13">
        <v>5715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622</v>
      </c>
      <c r="BN71" s="12">
        <v>0</v>
      </c>
      <c r="BO71" s="12">
        <v>0</v>
      </c>
      <c r="BP71" s="12">
        <v>1245</v>
      </c>
      <c r="BQ71" s="12">
        <v>0</v>
      </c>
      <c r="BR71" s="12">
        <v>0</v>
      </c>
      <c r="BS71" s="12">
        <v>0</v>
      </c>
      <c r="BT71" s="12">
        <v>0</v>
      </c>
      <c r="BU71" s="13"/>
      <c r="BV71" s="12">
        <v>0</v>
      </c>
      <c r="BW71" s="12">
        <v>0</v>
      </c>
      <c r="BX71" s="12">
        <v>0</v>
      </c>
      <c r="BY71" s="12">
        <v>0</v>
      </c>
      <c r="BZ71" s="12">
        <f t="shared" si="24"/>
        <v>100297</v>
      </c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F71" s="12"/>
      <c r="EG71" s="12"/>
      <c r="EH71" s="12"/>
      <c r="EJ71" s="12"/>
      <c r="EL71" s="12"/>
    </row>
    <row r="72" spans="1:142" x14ac:dyDescent="0.25">
      <c r="A72" s="28" t="s">
        <v>220</v>
      </c>
      <c r="B72" s="28" t="s">
        <v>221</v>
      </c>
      <c r="C72" s="12">
        <v>452290</v>
      </c>
      <c r="D72" s="12">
        <v>1674545</v>
      </c>
      <c r="E72" s="12">
        <v>254690</v>
      </c>
      <c r="F72" s="12">
        <v>0</v>
      </c>
      <c r="G72" s="12">
        <v>274013</v>
      </c>
      <c r="H72" s="12">
        <v>487708</v>
      </c>
      <c r="I72" s="12">
        <v>0</v>
      </c>
      <c r="J72" s="12">
        <v>1491388</v>
      </c>
      <c r="K72" s="12">
        <v>269660</v>
      </c>
      <c r="L72" s="12">
        <v>325205</v>
      </c>
      <c r="M72" s="13"/>
      <c r="N72" s="12">
        <v>0</v>
      </c>
      <c r="O72" s="12">
        <v>0</v>
      </c>
      <c r="P72" s="13"/>
      <c r="Q72" s="12">
        <v>0</v>
      </c>
      <c r="R72" s="13">
        <v>8718</v>
      </c>
      <c r="S72" s="12">
        <v>4540</v>
      </c>
      <c r="T72" s="12">
        <v>43521</v>
      </c>
      <c r="U72" s="12">
        <v>0</v>
      </c>
      <c r="V72" s="12">
        <v>2663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19202</v>
      </c>
      <c r="AD72" s="12">
        <v>0</v>
      </c>
      <c r="AE72" s="12">
        <v>30962</v>
      </c>
      <c r="AF72" s="12">
        <v>0</v>
      </c>
      <c r="AG72" s="13"/>
      <c r="AH72" s="13"/>
      <c r="AI72" s="12">
        <v>24753</v>
      </c>
      <c r="AJ72" s="12">
        <v>3129</v>
      </c>
      <c r="AK72" s="12">
        <v>0</v>
      </c>
      <c r="AL72" s="12">
        <v>0</v>
      </c>
      <c r="AM72" s="13"/>
      <c r="AN72" s="12">
        <v>0</v>
      </c>
      <c r="AO72" s="12">
        <v>30064</v>
      </c>
      <c r="AP72" s="12">
        <v>0</v>
      </c>
      <c r="AQ72" s="12">
        <v>0</v>
      </c>
      <c r="AR72" s="12">
        <v>14</v>
      </c>
      <c r="AS72" s="12">
        <v>0</v>
      </c>
      <c r="AT72" s="12">
        <v>0</v>
      </c>
      <c r="AU72" s="12">
        <v>28975</v>
      </c>
      <c r="AV72" s="12">
        <v>0</v>
      </c>
      <c r="AW72" s="12">
        <v>335056</v>
      </c>
      <c r="AX72" s="12">
        <v>0</v>
      </c>
      <c r="AY72" s="12">
        <v>160</v>
      </c>
      <c r="AZ72" s="12">
        <v>224148</v>
      </c>
      <c r="BA72" s="12">
        <v>98</v>
      </c>
      <c r="BB72" s="12">
        <v>30134</v>
      </c>
      <c r="BC72" s="12">
        <v>0</v>
      </c>
      <c r="BD72" s="13"/>
      <c r="BE72" s="12">
        <v>0</v>
      </c>
      <c r="BF72" s="13">
        <v>87003</v>
      </c>
      <c r="BG72" s="12">
        <v>0</v>
      </c>
      <c r="BH72" s="12">
        <v>3172</v>
      </c>
      <c r="BI72" s="12">
        <v>0</v>
      </c>
      <c r="BJ72" s="12">
        <v>0</v>
      </c>
      <c r="BK72" s="12">
        <v>7546</v>
      </c>
      <c r="BL72" s="12">
        <v>0</v>
      </c>
      <c r="BM72" s="12">
        <v>0</v>
      </c>
      <c r="BN72" s="12">
        <v>0</v>
      </c>
      <c r="BO72" s="12">
        <v>88447</v>
      </c>
      <c r="BP72" s="12">
        <v>178</v>
      </c>
      <c r="BQ72" s="12">
        <v>0</v>
      </c>
      <c r="BR72" s="12">
        <v>3819</v>
      </c>
      <c r="BS72" s="12">
        <v>0</v>
      </c>
      <c r="BT72" s="12">
        <v>0</v>
      </c>
      <c r="BU72" s="13"/>
      <c r="BV72" s="12">
        <v>0</v>
      </c>
      <c r="BW72" s="12">
        <v>0</v>
      </c>
      <c r="BX72" s="12">
        <v>0</v>
      </c>
      <c r="BY72" s="12">
        <v>0</v>
      </c>
      <c r="BZ72" s="12">
        <f t="shared" si="24"/>
        <v>6205801</v>
      </c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F72" s="12"/>
      <c r="EG72" s="12"/>
      <c r="EH72" s="12"/>
      <c r="EJ72" s="12"/>
      <c r="EL72" s="12"/>
    </row>
    <row r="73" spans="1:142" x14ac:dyDescent="0.25">
      <c r="A73" s="28" t="s">
        <v>222</v>
      </c>
      <c r="B73" s="28" t="s">
        <v>223</v>
      </c>
      <c r="C73" s="12">
        <v>60295</v>
      </c>
      <c r="D73" s="12">
        <v>950524</v>
      </c>
      <c r="E73" s="12">
        <v>88601</v>
      </c>
      <c r="F73" s="12">
        <v>482363</v>
      </c>
      <c r="G73" s="12">
        <v>150738</v>
      </c>
      <c r="H73" s="12">
        <v>154441</v>
      </c>
      <c r="I73" s="12">
        <v>241182</v>
      </c>
      <c r="J73" s="12">
        <v>555550</v>
      </c>
      <c r="K73" s="12">
        <v>120590</v>
      </c>
      <c r="L73" s="12">
        <v>211365</v>
      </c>
      <c r="M73" s="13">
        <v>1009570</v>
      </c>
      <c r="N73" s="12">
        <v>1077166</v>
      </c>
      <c r="O73" s="12">
        <v>120591</v>
      </c>
      <c r="P73" s="13">
        <v>2428463</v>
      </c>
      <c r="Q73" s="12">
        <v>723545</v>
      </c>
      <c r="R73" s="13">
        <v>298278</v>
      </c>
      <c r="S73" s="12">
        <v>575224</v>
      </c>
      <c r="T73" s="12">
        <v>357535</v>
      </c>
      <c r="U73" s="12">
        <v>313341</v>
      </c>
      <c r="V73" s="12">
        <v>834720</v>
      </c>
      <c r="W73" s="12">
        <v>120591</v>
      </c>
      <c r="X73" s="12">
        <v>219802</v>
      </c>
      <c r="Y73" s="12">
        <v>783204</v>
      </c>
      <c r="Z73" s="12">
        <v>80113</v>
      </c>
      <c r="AA73" s="12">
        <v>241182</v>
      </c>
      <c r="AB73" s="12">
        <v>180886</v>
      </c>
      <c r="AC73" s="12">
        <v>721892</v>
      </c>
      <c r="AD73" s="12">
        <v>60295</v>
      </c>
      <c r="AE73" s="12">
        <v>273963</v>
      </c>
      <c r="AF73" s="12">
        <v>120591</v>
      </c>
      <c r="AG73" s="13">
        <v>496927</v>
      </c>
      <c r="AH73" s="13"/>
      <c r="AI73" s="12">
        <v>482363</v>
      </c>
      <c r="AJ73" s="12">
        <v>83851</v>
      </c>
      <c r="AK73" s="12">
        <v>60295</v>
      </c>
      <c r="AL73" s="12">
        <v>361772</v>
      </c>
      <c r="AM73" s="13"/>
      <c r="AN73" s="12">
        <v>0</v>
      </c>
      <c r="AO73" s="12">
        <v>654872</v>
      </c>
      <c r="AP73" s="12">
        <v>723545</v>
      </c>
      <c r="AQ73" s="12">
        <v>361772</v>
      </c>
      <c r="AR73" s="12">
        <v>180886</v>
      </c>
      <c r="AS73" s="12">
        <v>32769</v>
      </c>
      <c r="AT73" s="12">
        <v>804233</v>
      </c>
      <c r="AU73" s="12">
        <v>361772</v>
      </c>
      <c r="AV73" s="12">
        <v>60295</v>
      </c>
      <c r="AW73" s="12">
        <v>220575</v>
      </c>
      <c r="AX73" s="12">
        <v>605441</v>
      </c>
      <c r="AY73" s="12">
        <v>0</v>
      </c>
      <c r="AZ73" s="12">
        <v>301477</v>
      </c>
      <c r="BA73" s="12">
        <v>304130</v>
      </c>
      <c r="BB73" s="12">
        <v>455401</v>
      </c>
      <c r="BC73" s="12">
        <v>602954</v>
      </c>
      <c r="BD73" s="13">
        <v>760420</v>
      </c>
      <c r="BE73" s="12">
        <v>623696</v>
      </c>
      <c r="BF73" s="13"/>
      <c r="BG73" s="12">
        <v>0</v>
      </c>
      <c r="BH73" s="12">
        <v>60295</v>
      </c>
      <c r="BI73" s="12">
        <v>361772</v>
      </c>
      <c r="BJ73" s="12">
        <v>542658</v>
      </c>
      <c r="BK73" s="12">
        <v>180886</v>
      </c>
      <c r="BL73" s="12">
        <v>30148</v>
      </c>
      <c r="BM73" s="12">
        <v>422068</v>
      </c>
      <c r="BN73" s="12">
        <v>542658</v>
      </c>
      <c r="BO73" s="12">
        <v>302072</v>
      </c>
      <c r="BP73" s="12">
        <v>631330</v>
      </c>
      <c r="BQ73" s="12">
        <v>241182</v>
      </c>
      <c r="BR73" s="12">
        <v>243020</v>
      </c>
      <c r="BS73" s="12">
        <v>361772</v>
      </c>
      <c r="BT73" s="12">
        <v>138010</v>
      </c>
      <c r="BU73" s="13">
        <v>344622</v>
      </c>
      <c r="BV73" s="12">
        <v>460115</v>
      </c>
      <c r="BW73" s="12">
        <v>955612</v>
      </c>
      <c r="BX73" s="12">
        <v>687702</v>
      </c>
      <c r="BY73" s="12">
        <v>0</v>
      </c>
      <c r="BZ73" s="12">
        <f t="shared" si="24"/>
        <v>28601969</v>
      </c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F73" s="12"/>
      <c r="EG73" s="12"/>
      <c r="EH73" s="12"/>
      <c r="EJ73" s="12"/>
      <c r="EL73" s="12"/>
    </row>
    <row r="74" spans="1:142" x14ac:dyDescent="0.25">
      <c r="A74" s="28" t="s">
        <v>224</v>
      </c>
      <c r="B74" s="28" t="s">
        <v>225</v>
      </c>
      <c r="C74" s="12">
        <v>144071</v>
      </c>
      <c r="D74" s="12">
        <v>605098</v>
      </c>
      <c r="E74" s="12">
        <v>59721</v>
      </c>
      <c r="F74" s="12">
        <v>230513</v>
      </c>
      <c r="G74" s="12">
        <v>115257</v>
      </c>
      <c r="H74" s="12">
        <v>100076</v>
      </c>
      <c r="I74" s="12">
        <v>115257</v>
      </c>
      <c r="J74" s="12">
        <v>316956</v>
      </c>
      <c r="K74" s="12">
        <v>57628</v>
      </c>
      <c r="L74" s="12">
        <v>108381</v>
      </c>
      <c r="M74" s="13">
        <v>676784</v>
      </c>
      <c r="N74" s="12">
        <v>835611</v>
      </c>
      <c r="O74" s="12">
        <v>57628</v>
      </c>
      <c r="P74" s="13">
        <v>1555966</v>
      </c>
      <c r="Q74" s="12">
        <v>345770</v>
      </c>
      <c r="R74" s="13">
        <v>168520</v>
      </c>
      <c r="S74" s="12">
        <v>259328</v>
      </c>
      <c r="T74" s="12">
        <v>173207</v>
      </c>
      <c r="U74" s="12">
        <v>172885</v>
      </c>
      <c r="V74" s="12">
        <v>316956</v>
      </c>
      <c r="W74" s="12">
        <v>57628</v>
      </c>
      <c r="X74" s="12">
        <v>144071</v>
      </c>
      <c r="Y74" s="12">
        <v>432213</v>
      </c>
      <c r="Z74" s="12">
        <v>86443</v>
      </c>
      <c r="AA74" s="12">
        <v>115257</v>
      </c>
      <c r="AB74" s="12">
        <v>144071</v>
      </c>
      <c r="AC74" s="12">
        <v>434953</v>
      </c>
      <c r="AD74" s="12">
        <v>28814</v>
      </c>
      <c r="AE74" s="12">
        <v>144071</v>
      </c>
      <c r="AF74" s="12">
        <v>28814</v>
      </c>
      <c r="AG74" s="13">
        <v>316956</v>
      </c>
      <c r="AH74" s="13">
        <v>1261054</v>
      </c>
      <c r="AI74" s="12">
        <v>234280</v>
      </c>
      <c r="AJ74" s="12">
        <v>57628</v>
      </c>
      <c r="AK74" s="12">
        <v>69686</v>
      </c>
      <c r="AL74" s="12">
        <v>172885</v>
      </c>
      <c r="AM74" s="13">
        <v>864425</v>
      </c>
      <c r="AN74" s="12">
        <v>0</v>
      </c>
      <c r="AO74" s="12">
        <v>201699</v>
      </c>
      <c r="AP74" s="12">
        <v>345770</v>
      </c>
      <c r="AQ74" s="12">
        <v>172885</v>
      </c>
      <c r="AR74" s="12">
        <v>95484</v>
      </c>
      <c r="AS74" s="12">
        <v>86443</v>
      </c>
      <c r="AT74" s="12">
        <v>489841</v>
      </c>
      <c r="AU74" s="12">
        <v>172885</v>
      </c>
      <c r="AV74" s="12">
        <v>57628</v>
      </c>
      <c r="AW74" s="12">
        <v>133057</v>
      </c>
      <c r="AX74" s="12">
        <v>281010</v>
      </c>
      <c r="AY74" s="12">
        <v>28814</v>
      </c>
      <c r="AZ74" s="12">
        <v>179474</v>
      </c>
      <c r="BA74" s="12">
        <v>172885</v>
      </c>
      <c r="BB74" s="12">
        <v>232945</v>
      </c>
      <c r="BC74" s="12">
        <v>288142</v>
      </c>
      <c r="BD74" s="13">
        <v>461027</v>
      </c>
      <c r="BE74" s="12">
        <v>403399</v>
      </c>
      <c r="BF74" s="13">
        <v>791222</v>
      </c>
      <c r="BG74" s="12">
        <v>576284</v>
      </c>
      <c r="BH74" s="12">
        <v>86443</v>
      </c>
      <c r="BI74" s="12">
        <v>172885</v>
      </c>
      <c r="BJ74" s="12">
        <v>259328</v>
      </c>
      <c r="BK74" s="12">
        <v>86443</v>
      </c>
      <c r="BL74" s="12">
        <v>57628</v>
      </c>
      <c r="BM74" s="12">
        <v>172885</v>
      </c>
      <c r="BN74" s="12">
        <v>259328</v>
      </c>
      <c r="BO74" s="12">
        <v>201699</v>
      </c>
      <c r="BP74" s="12">
        <v>432213</v>
      </c>
      <c r="BQ74" s="12">
        <v>115257</v>
      </c>
      <c r="BR74" s="12">
        <v>121986</v>
      </c>
      <c r="BS74" s="12">
        <v>172885</v>
      </c>
      <c r="BT74" s="12">
        <v>226067</v>
      </c>
      <c r="BU74" s="13">
        <v>461666</v>
      </c>
      <c r="BV74" s="12">
        <v>261733</v>
      </c>
      <c r="BW74" s="12">
        <v>662726.23</v>
      </c>
      <c r="BX74" s="12">
        <v>345770</v>
      </c>
      <c r="BY74" s="12">
        <v>0</v>
      </c>
      <c r="BZ74" s="12">
        <f t="shared" si="24"/>
        <v>20276698.23</v>
      </c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F74" s="12"/>
      <c r="EG74" s="12"/>
      <c r="EH74" s="12"/>
      <c r="EJ74" s="12"/>
      <c r="EL74" s="12"/>
    </row>
    <row r="75" spans="1:142" x14ac:dyDescent="0.25">
      <c r="A75" s="28" t="s">
        <v>226</v>
      </c>
      <c r="B75" s="28" t="s">
        <v>227</v>
      </c>
      <c r="C75" s="12"/>
      <c r="D75" s="12"/>
      <c r="E75" s="12"/>
      <c r="F75" s="12"/>
      <c r="G75" s="12"/>
      <c r="H75" s="12"/>
      <c r="I75" s="12"/>
      <c r="J75" s="12"/>
      <c r="K75" s="12">
        <v>0</v>
      </c>
      <c r="L75" s="12">
        <v>0</v>
      </c>
      <c r="M75" s="13"/>
      <c r="N75" s="12"/>
      <c r="O75" s="12"/>
      <c r="P75" s="13"/>
      <c r="Q75" s="12"/>
      <c r="R75" s="13">
        <v>0</v>
      </c>
      <c r="S75" s="12"/>
      <c r="T75" s="12">
        <v>0</v>
      </c>
      <c r="U75" s="12"/>
      <c r="V75" s="12"/>
      <c r="W75" s="12"/>
      <c r="X75" s="12"/>
      <c r="Y75" s="12"/>
      <c r="Z75" s="12"/>
      <c r="AA75" s="12"/>
      <c r="AB75" s="12"/>
      <c r="AC75" s="12">
        <v>0</v>
      </c>
      <c r="AD75" s="12"/>
      <c r="AE75" s="12"/>
      <c r="AF75" s="12"/>
      <c r="AG75" s="13"/>
      <c r="AH75" s="13"/>
      <c r="AI75" s="12"/>
      <c r="AJ75" s="12"/>
      <c r="AK75" s="12"/>
      <c r="AL75" s="12">
        <v>0</v>
      </c>
      <c r="AM75" s="13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12"/>
      <c r="BF75" s="13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3"/>
      <c r="BV75" s="12"/>
      <c r="BW75" s="12"/>
      <c r="BX75" s="12"/>
      <c r="BY75" s="12"/>
      <c r="BZ75" s="12">
        <f t="shared" si="24"/>
        <v>0</v>
      </c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F75" s="12"/>
      <c r="EG75" s="12" t="e">
        <f>SUM(CO36+#REF!+#REF!+CV36+DB36+DM36+DP36+DS36+FZ36+CZ36+DJ36+EE36+ET36+EZ36+FL36+FM36+FN36+FV36+FW36+FX36+FY36)</f>
        <v>#REF!</v>
      </c>
      <c r="EH75" s="12" t="e">
        <f t="shared" ref="EH75" si="25">EF75+EG75</f>
        <v>#REF!</v>
      </c>
      <c r="EJ75" s="12"/>
      <c r="EL75" s="12"/>
    </row>
    <row r="76" spans="1:142" x14ac:dyDescent="0.25">
      <c r="A76" s="28" t="s">
        <v>228</v>
      </c>
      <c r="B76" s="28" t="s">
        <v>229</v>
      </c>
      <c r="C76" s="12">
        <v>0</v>
      </c>
      <c r="D76" s="12"/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3"/>
      <c r="N76" s="12">
        <v>0</v>
      </c>
      <c r="O76" s="12">
        <v>0</v>
      </c>
      <c r="P76" s="13"/>
      <c r="Q76" s="12">
        <v>-6519</v>
      </c>
      <c r="R76" s="13">
        <v>0</v>
      </c>
      <c r="S76" s="12">
        <v>10113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3"/>
      <c r="AH76" s="13"/>
      <c r="AI76" s="12">
        <v>0</v>
      </c>
      <c r="AJ76" s="12">
        <v>0</v>
      </c>
      <c r="AK76" s="12">
        <v>0</v>
      </c>
      <c r="AL76" s="12">
        <v>0</v>
      </c>
      <c r="AM76" s="13"/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3"/>
      <c r="BE76" s="12">
        <v>0</v>
      </c>
      <c r="BF76" s="13"/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3"/>
      <c r="BV76" s="12">
        <v>0</v>
      </c>
      <c r="BW76" s="12">
        <v>0</v>
      </c>
      <c r="BX76" s="12">
        <v>0</v>
      </c>
      <c r="BY76" s="12">
        <v>0</v>
      </c>
      <c r="BZ76" s="12">
        <f t="shared" si="24"/>
        <v>3594</v>
      </c>
    </row>
    <row r="77" spans="1:142" x14ac:dyDescent="0.25">
      <c r="A77" s="28" t="s">
        <v>230</v>
      </c>
      <c r="B77" s="28" t="s">
        <v>231</v>
      </c>
      <c r="C77" s="12">
        <v>6134</v>
      </c>
      <c r="D77" s="12"/>
      <c r="E77" s="12">
        <v>12269</v>
      </c>
      <c r="F77" s="12">
        <v>0</v>
      </c>
      <c r="G77" s="12">
        <v>0</v>
      </c>
      <c r="H77" s="12">
        <v>8322</v>
      </c>
      <c r="I77" s="12">
        <v>0</v>
      </c>
      <c r="J77" s="12">
        <v>542</v>
      </c>
      <c r="K77" s="12">
        <v>11321</v>
      </c>
      <c r="L77" s="12">
        <v>0</v>
      </c>
      <c r="M77" s="13"/>
      <c r="N77" s="12">
        <v>0</v>
      </c>
      <c r="O77" s="12">
        <v>13802</v>
      </c>
      <c r="P77" s="13"/>
      <c r="Q77" s="12">
        <v>0</v>
      </c>
      <c r="R77" s="13">
        <v>0</v>
      </c>
      <c r="S77" s="12">
        <v>21218</v>
      </c>
      <c r="T77" s="12">
        <v>0</v>
      </c>
      <c r="U77" s="12">
        <v>9763</v>
      </c>
      <c r="V77" s="12">
        <v>3498</v>
      </c>
      <c r="W77" s="12">
        <v>0</v>
      </c>
      <c r="X77" s="12">
        <v>0</v>
      </c>
      <c r="Y77" s="12">
        <v>1808</v>
      </c>
      <c r="Z77" s="12">
        <v>0</v>
      </c>
      <c r="AA77" s="12">
        <v>0</v>
      </c>
      <c r="AB77" s="12">
        <v>0</v>
      </c>
      <c r="AC77" s="12">
        <v>32490</v>
      </c>
      <c r="AD77" s="12">
        <v>0</v>
      </c>
      <c r="AE77" s="12">
        <v>2631</v>
      </c>
      <c r="AF77" s="12">
        <v>0</v>
      </c>
      <c r="AG77" s="13"/>
      <c r="AH77" s="13"/>
      <c r="AI77" s="12">
        <v>0</v>
      </c>
      <c r="AJ77" s="12">
        <v>0</v>
      </c>
      <c r="AK77" s="12">
        <v>0</v>
      </c>
      <c r="AL77" s="12">
        <v>11042</v>
      </c>
      <c r="AM77" s="13"/>
      <c r="AN77" s="12">
        <v>0</v>
      </c>
      <c r="AO77" s="12">
        <v>68123</v>
      </c>
      <c r="AP77" s="12">
        <v>0</v>
      </c>
      <c r="AQ77" s="12">
        <v>11153</v>
      </c>
      <c r="AR77" s="12">
        <v>0</v>
      </c>
      <c r="AS77" s="12">
        <v>15336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202000</v>
      </c>
      <c r="BB77" s="12">
        <v>0</v>
      </c>
      <c r="BC77" s="12">
        <v>0</v>
      </c>
      <c r="BD77" s="13"/>
      <c r="BE77" s="12">
        <v>0</v>
      </c>
      <c r="BF77" s="13">
        <v>202273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8531</v>
      </c>
      <c r="BM77" s="12">
        <v>0</v>
      </c>
      <c r="BN77" s="12">
        <v>27605</v>
      </c>
      <c r="BO77" s="12">
        <v>0</v>
      </c>
      <c r="BP77" s="12">
        <v>20854</v>
      </c>
      <c r="BQ77" s="12">
        <v>0</v>
      </c>
      <c r="BR77" s="12">
        <v>182034</v>
      </c>
      <c r="BS77" s="12">
        <v>5342</v>
      </c>
      <c r="BT77" s="12">
        <v>0</v>
      </c>
      <c r="BU77" s="13"/>
      <c r="BV77" s="12">
        <v>0</v>
      </c>
      <c r="BW77" s="12">
        <v>0</v>
      </c>
      <c r="BX77" s="12">
        <v>0</v>
      </c>
      <c r="BY77" s="12">
        <v>0</v>
      </c>
      <c r="BZ77" s="12">
        <f t="shared" si="24"/>
        <v>878091</v>
      </c>
    </row>
    <row r="78" spans="1:142" x14ac:dyDescent="0.25">
      <c r="A78" s="28" t="s">
        <v>232</v>
      </c>
      <c r="B78" s="28" t="s">
        <v>233</v>
      </c>
      <c r="C78" s="12">
        <v>22</v>
      </c>
      <c r="D78" s="12"/>
      <c r="E78" s="12">
        <v>0</v>
      </c>
      <c r="F78" s="12">
        <v>10953</v>
      </c>
      <c r="G78" s="12">
        <v>0</v>
      </c>
      <c r="H78" s="12">
        <v>5179</v>
      </c>
      <c r="I78" s="12">
        <v>0</v>
      </c>
      <c r="J78" s="12">
        <v>0</v>
      </c>
      <c r="K78" s="12">
        <v>1575</v>
      </c>
      <c r="L78" s="12">
        <v>0</v>
      </c>
      <c r="M78" s="13">
        <v>1074</v>
      </c>
      <c r="N78" s="12">
        <v>357</v>
      </c>
      <c r="O78" s="12">
        <v>0</v>
      </c>
      <c r="P78" s="13"/>
      <c r="Q78" s="12">
        <v>200</v>
      </c>
      <c r="R78" s="13">
        <v>3173</v>
      </c>
      <c r="S78" s="12">
        <v>0</v>
      </c>
      <c r="T78" s="12">
        <v>0</v>
      </c>
      <c r="U78" s="12">
        <v>2524</v>
      </c>
      <c r="V78" s="12">
        <v>0</v>
      </c>
      <c r="W78" s="12">
        <v>0</v>
      </c>
      <c r="X78" s="12">
        <v>1400</v>
      </c>
      <c r="Y78" s="12">
        <v>0</v>
      </c>
      <c r="Z78" s="12">
        <v>0</v>
      </c>
      <c r="AA78" s="12">
        <v>0</v>
      </c>
      <c r="AB78" s="12">
        <v>8555</v>
      </c>
      <c r="AC78" s="12">
        <v>816</v>
      </c>
      <c r="AD78" s="12">
        <v>0</v>
      </c>
      <c r="AE78" s="12">
        <v>0</v>
      </c>
      <c r="AF78" s="12">
        <v>0</v>
      </c>
      <c r="AG78" s="13"/>
      <c r="AH78" s="13"/>
      <c r="AI78" s="12">
        <v>630</v>
      </c>
      <c r="AJ78" s="12">
        <v>0</v>
      </c>
      <c r="AK78" s="12">
        <v>0</v>
      </c>
      <c r="AL78" s="12">
        <v>0</v>
      </c>
      <c r="AM78" s="13"/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2909</v>
      </c>
      <c r="AY78" s="12">
        <v>0</v>
      </c>
      <c r="AZ78" s="12">
        <v>0</v>
      </c>
      <c r="BA78" s="12">
        <v>475</v>
      </c>
      <c r="BB78" s="12">
        <v>1444</v>
      </c>
      <c r="BC78" s="12">
        <v>0</v>
      </c>
      <c r="BD78" s="13"/>
      <c r="BE78" s="12">
        <v>1361</v>
      </c>
      <c r="BF78" s="13">
        <v>3649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58644</v>
      </c>
      <c r="BP78" s="12">
        <v>3957</v>
      </c>
      <c r="BQ78" s="12">
        <v>0</v>
      </c>
      <c r="BR78" s="12">
        <v>0</v>
      </c>
      <c r="BS78" s="12">
        <v>0</v>
      </c>
      <c r="BT78" s="12">
        <v>0</v>
      </c>
      <c r="BU78" s="13"/>
      <c r="BV78" s="12">
        <v>0</v>
      </c>
      <c r="BW78" s="12">
        <v>0</v>
      </c>
      <c r="BX78" s="12">
        <v>0</v>
      </c>
      <c r="BY78" s="12">
        <v>0</v>
      </c>
      <c r="BZ78" s="12">
        <f t="shared" si="24"/>
        <v>108897</v>
      </c>
    </row>
    <row r="79" spans="1:142" x14ac:dyDescent="0.25">
      <c r="A79" s="28" t="s">
        <v>234</v>
      </c>
      <c r="B79" s="28" t="s">
        <v>235</v>
      </c>
      <c r="C79" s="12">
        <v>0</v>
      </c>
      <c r="D79" s="12">
        <v>16087</v>
      </c>
      <c r="E79" s="12">
        <v>0</v>
      </c>
      <c r="F79" s="12">
        <v>16717</v>
      </c>
      <c r="G79" s="12">
        <v>0</v>
      </c>
      <c r="H79" s="12">
        <v>0</v>
      </c>
      <c r="I79" s="12">
        <v>0</v>
      </c>
      <c r="J79" s="12">
        <v>9726</v>
      </c>
      <c r="K79" s="12">
        <v>17726</v>
      </c>
      <c r="L79" s="12">
        <v>0</v>
      </c>
      <c r="M79" s="13">
        <v>13423</v>
      </c>
      <c r="N79" s="12">
        <v>0</v>
      </c>
      <c r="O79" s="12">
        <v>0</v>
      </c>
      <c r="P79" s="13">
        <v>5622</v>
      </c>
      <c r="Q79" s="12">
        <v>6567</v>
      </c>
      <c r="R79" s="13">
        <v>971</v>
      </c>
      <c r="S79" s="12">
        <v>11374</v>
      </c>
      <c r="T79" s="12">
        <v>0</v>
      </c>
      <c r="U79" s="12">
        <v>14375</v>
      </c>
      <c r="V79" s="12">
        <v>0</v>
      </c>
      <c r="W79" s="12">
        <v>0</v>
      </c>
      <c r="X79" s="12">
        <v>0</v>
      </c>
      <c r="Y79" s="12">
        <v>33433</v>
      </c>
      <c r="Z79" s="12">
        <v>0</v>
      </c>
      <c r="AA79" s="12">
        <v>1334</v>
      </c>
      <c r="AB79" s="12">
        <v>666</v>
      </c>
      <c r="AC79" s="12">
        <v>1235</v>
      </c>
      <c r="AD79" s="12">
        <v>0</v>
      </c>
      <c r="AE79" s="12">
        <v>0</v>
      </c>
      <c r="AF79" s="12">
        <v>0</v>
      </c>
      <c r="AG79" s="13"/>
      <c r="AH79" s="13">
        <v>4758</v>
      </c>
      <c r="AI79" s="12">
        <v>10675</v>
      </c>
      <c r="AJ79" s="12">
        <v>0</v>
      </c>
      <c r="AK79" s="12">
        <v>0</v>
      </c>
      <c r="AL79" s="12">
        <v>1932</v>
      </c>
      <c r="AM79" s="13">
        <v>28462</v>
      </c>
      <c r="AN79" s="12">
        <v>0</v>
      </c>
      <c r="AO79" s="12">
        <v>0</v>
      </c>
      <c r="AP79" s="12">
        <v>7791</v>
      </c>
      <c r="AQ79" s="12">
        <v>366</v>
      </c>
      <c r="AR79" s="12">
        <v>0</v>
      </c>
      <c r="AS79" s="12">
        <v>0</v>
      </c>
      <c r="AT79" s="12">
        <v>3098</v>
      </c>
      <c r="AU79" s="12">
        <v>23064</v>
      </c>
      <c r="AV79" s="12">
        <v>2547</v>
      </c>
      <c r="AW79" s="12">
        <v>0</v>
      </c>
      <c r="AX79" s="12">
        <v>3670</v>
      </c>
      <c r="AY79" s="12">
        <v>0</v>
      </c>
      <c r="AZ79" s="12">
        <v>1988</v>
      </c>
      <c r="BA79" s="12">
        <v>5544</v>
      </c>
      <c r="BB79" s="12">
        <v>7520</v>
      </c>
      <c r="BC79" s="12">
        <v>7392</v>
      </c>
      <c r="BD79" s="13"/>
      <c r="BE79" s="12">
        <v>13439</v>
      </c>
      <c r="BF79" s="13">
        <v>18893</v>
      </c>
      <c r="BG79" s="12">
        <v>8711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13843</v>
      </c>
      <c r="BP79" s="12">
        <v>972</v>
      </c>
      <c r="BQ79" s="12">
        <v>0</v>
      </c>
      <c r="BR79" s="12">
        <v>6221</v>
      </c>
      <c r="BS79" s="12">
        <v>0</v>
      </c>
      <c r="BT79" s="12">
        <v>4797</v>
      </c>
      <c r="BU79" s="13">
        <v>18805</v>
      </c>
      <c r="BV79" s="12">
        <v>0</v>
      </c>
      <c r="BW79" s="12">
        <v>0</v>
      </c>
      <c r="BX79" s="12">
        <v>0</v>
      </c>
      <c r="BY79" s="12">
        <v>0</v>
      </c>
      <c r="BZ79" s="12">
        <f t="shared" si="24"/>
        <v>343744</v>
      </c>
    </row>
    <row r="80" spans="1:142" x14ac:dyDescent="0.25">
      <c r="A80" s="28" t="s">
        <v>236</v>
      </c>
      <c r="B80" s="28" t="s">
        <v>237</v>
      </c>
      <c r="C80" s="12">
        <v>330475</v>
      </c>
      <c r="D80" s="12">
        <v>2024085</v>
      </c>
      <c r="E80" s="12">
        <v>140178</v>
      </c>
      <c r="F80" s="12">
        <v>584544</v>
      </c>
      <c r="G80" s="12">
        <v>285456</v>
      </c>
      <c r="H80" s="12">
        <v>344983</v>
      </c>
      <c r="I80" s="12">
        <v>0</v>
      </c>
      <c r="J80" s="12">
        <v>981400</v>
      </c>
      <c r="K80" s="12">
        <v>267646</v>
      </c>
      <c r="L80" s="12">
        <v>378118</v>
      </c>
      <c r="M80" s="13">
        <v>1162486</v>
      </c>
      <c r="N80" s="12">
        <v>2257146</v>
      </c>
      <c r="O80" s="12">
        <v>191383</v>
      </c>
      <c r="P80" s="13">
        <v>2454300</v>
      </c>
      <c r="Q80" s="12">
        <v>612566</v>
      </c>
      <c r="R80" s="13">
        <v>532639</v>
      </c>
      <c r="S80" s="12">
        <v>929908</v>
      </c>
      <c r="T80" s="12">
        <v>448516</v>
      </c>
      <c r="U80" s="12">
        <v>719019</v>
      </c>
      <c r="V80" s="12">
        <v>1025038</v>
      </c>
      <c r="W80" s="12">
        <v>105085</v>
      </c>
      <c r="X80" s="12">
        <v>326540</v>
      </c>
      <c r="Y80" s="12">
        <v>1534268</v>
      </c>
      <c r="Z80" s="12">
        <v>289294</v>
      </c>
      <c r="AA80" s="12">
        <v>491979</v>
      </c>
      <c r="AB80" s="12">
        <v>476263</v>
      </c>
      <c r="AC80" s="12">
        <v>1028656</v>
      </c>
      <c r="AD80" s="12">
        <v>101412</v>
      </c>
      <c r="AE80" s="12">
        <v>247364</v>
      </c>
      <c r="AF80" s="12">
        <v>82381</v>
      </c>
      <c r="AG80" s="13">
        <v>759215</v>
      </c>
      <c r="AH80" s="13">
        <v>5031547</v>
      </c>
      <c r="AI80" s="12">
        <v>732714</v>
      </c>
      <c r="AJ80" s="12">
        <v>84836</v>
      </c>
      <c r="AK80" s="12">
        <v>74293</v>
      </c>
      <c r="AL80" s="12">
        <v>330288</v>
      </c>
      <c r="AM80" s="13">
        <v>3757183</v>
      </c>
      <c r="AN80" s="12">
        <v>387150</v>
      </c>
      <c r="AO80" s="12">
        <v>1061622</v>
      </c>
      <c r="AP80" s="12">
        <v>1006411</v>
      </c>
      <c r="AQ80" s="12">
        <v>547418</v>
      </c>
      <c r="AR80" s="12">
        <v>257000</v>
      </c>
      <c r="AS80" s="12">
        <v>452479</v>
      </c>
      <c r="AT80" s="12">
        <v>2203904</v>
      </c>
      <c r="AU80" s="12">
        <v>839499</v>
      </c>
      <c r="AV80" s="12">
        <v>234890</v>
      </c>
      <c r="AW80" s="12">
        <v>438202</v>
      </c>
      <c r="AX80" s="12">
        <v>1339503</v>
      </c>
      <c r="AY80" s="12">
        <v>153608</v>
      </c>
      <c r="AZ80" s="12">
        <v>630764</v>
      </c>
      <c r="BA80" s="12">
        <v>542412</v>
      </c>
      <c r="BB80" s="12">
        <v>610077</v>
      </c>
      <c r="BC80" s="12">
        <v>1143865</v>
      </c>
      <c r="BD80" s="13">
        <v>1753833</v>
      </c>
      <c r="BE80" s="12">
        <v>1247625</v>
      </c>
      <c r="BF80" s="13"/>
      <c r="BG80" s="12">
        <v>1460336</v>
      </c>
      <c r="BH80" s="12">
        <v>264565</v>
      </c>
      <c r="BI80" s="12">
        <v>341020</v>
      </c>
      <c r="BJ80" s="12">
        <v>627090</v>
      </c>
      <c r="BK80" s="12">
        <v>248910</v>
      </c>
      <c r="BL80" s="12">
        <v>232242</v>
      </c>
      <c r="BM80" s="12">
        <v>413306</v>
      </c>
      <c r="BN80" s="12">
        <v>614964</v>
      </c>
      <c r="BO80" s="12">
        <v>708350</v>
      </c>
      <c r="BP80" s="12">
        <v>1071113</v>
      </c>
      <c r="BQ80" s="12">
        <v>387392</v>
      </c>
      <c r="BR80" s="12">
        <v>545629</v>
      </c>
      <c r="BS80" s="12">
        <v>537924</v>
      </c>
      <c r="BT80" s="12">
        <v>591063</v>
      </c>
      <c r="BU80" s="13">
        <v>1111252</v>
      </c>
      <c r="BV80" s="12">
        <v>685886</v>
      </c>
      <c r="BW80" s="12">
        <v>0</v>
      </c>
      <c r="BX80" s="12">
        <v>0</v>
      </c>
      <c r="BY80" s="12">
        <v>0</v>
      </c>
      <c r="BZ80" s="12">
        <f t="shared" si="24"/>
        <v>55814508</v>
      </c>
    </row>
    <row r="81" spans="1:78" x14ac:dyDescent="0.25">
      <c r="A81" s="28" t="s">
        <v>238</v>
      </c>
      <c r="B81" s="28" t="s">
        <v>239</v>
      </c>
      <c r="C81" s="12">
        <v>719</v>
      </c>
      <c r="D81" s="12">
        <v>5311</v>
      </c>
      <c r="E81" s="12">
        <v>364</v>
      </c>
      <c r="F81" s="12">
        <v>0</v>
      </c>
      <c r="G81" s="12">
        <v>0</v>
      </c>
      <c r="H81" s="12">
        <v>0</v>
      </c>
      <c r="I81" s="12">
        <v>283962</v>
      </c>
      <c r="J81" s="12">
        <v>0</v>
      </c>
      <c r="K81" s="12">
        <v>0</v>
      </c>
      <c r="L81" s="12">
        <v>2013</v>
      </c>
      <c r="M81" s="13"/>
      <c r="N81" s="12">
        <v>6987</v>
      </c>
      <c r="O81" s="12">
        <v>179</v>
      </c>
      <c r="P81" s="13">
        <v>8249</v>
      </c>
      <c r="Q81" s="12">
        <v>2749</v>
      </c>
      <c r="R81" s="13">
        <v>0</v>
      </c>
      <c r="S81" s="12">
        <v>1842</v>
      </c>
      <c r="T81" s="12">
        <v>3015</v>
      </c>
      <c r="U81" s="12">
        <v>0</v>
      </c>
      <c r="V81" s="12">
        <v>2551</v>
      </c>
      <c r="W81" s="12">
        <v>0</v>
      </c>
      <c r="X81" s="12">
        <v>0</v>
      </c>
      <c r="Y81" s="12">
        <v>4422</v>
      </c>
      <c r="Z81" s="12">
        <v>596</v>
      </c>
      <c r="AA81" s="12">
        <v>6662</v>
      </c>
      <c r="AB81" s="12">
        <v>0</v>
      </c>
      <c r="AC81" s="12">
        <v>3644</v>
      </c>
      <c r="AD81" s="12">
        <v>4366</v>
      </c>
      <c r="AE81" s="12">
        <v>1058</v>
      </c>
      <c r="AF81" s="12">
        <v>336</v>
      </c>
      <c r="AG81" s="13"/>
      <c r="AH81" s="13"/>
      <c r="AI81" s="12">
        <v>2015</v>
      </c>
      <c r="AJ81" s="12">
        <v>0</v>
      </c>
      <c r="AK81" s="12">
        <v>0</v>
      </c>
      <c r="AL81" s="12">
        <v>857</v>
      </c>
      <c r="AM81" s="13">
        <v>9278</v>
      </c>
      <c r="AN81" s="12">
        <v>0</v>
      </c>
      <c r="AO81" s="12">
        <v>2225</v>
      </c>
      <c r="AP81" s="12">
        <v>2474</v>
      </c>
      <c r="AQ81" s="12">
        <v>0</v>
      </c>
      <c r="AR81" s="12">
        <v>0</v>
      </c>
      <c r="AS81" s="12">
        <v>705</v>
      </c>
      <c r="AT81" s="12">
        <v>3975</v>
      </c>
      <c r="AU81" s="12">
        <v>2261</v>
      </c>
      <c r="AV81" s="12">
        <v>471</v>
      </c>
      <c r="AW81" s="12">
        <v>863</v>
      </c>
      <c r="AX81" s="12">
        <v>2397</v>
      </c>
      <c r="AY81" s="12">
        <v>0</v>
      </c>
      <c r="AZ81" s="12">
        <v>0</v>
      </c>
      <c r="BA81" s="12">
        <v>0</v>
      </c>
      <c r="BB81" s="12">
        <v>0</v>
      </c>
      <c r="BC81" s="12">
        <v>2372</v>
      </c>
      <c r="BD81" s="13">
        <v>1478</v>
      </c>
      <c r="BE81" s="12">
        <v>3326</v>
      </c>
      <c r="BF81" s="13">
        <v>1626843</v>
      </c>
      <c r="BG81" s="12">
        <v>5072</v>
      </c>
      <c r="BH81" s="12">
        <v>0</v>
      </c>
      <c r="BI81" s="12">
        <v>992</v>
      </c>
      <c r="BJ81" s="12">
        <v>2002</v>
      </c>
      <c r="BK81" s="12">
        <v>683</v>
      </c>
      <c r="BL81" s="12">
        <v>618</v>
      </c>
      <c r="BM81" s="12">
        <v>19017</v>
      </c>
      <c r="BN81" s="12">
        <v>2476</v>
      </c>
      <c r="BO81" s="12">
        <v>1609</v>
      </c>
      <c r="BP81" s="12">
        <v>4249</v>
      </c>
      <c r="BQ81" s="12">
        <v>1022</v>
      </c>
      <c r="BR81" s="12">
        <v>1322</v>
      </c>
      <c r="BS81" s="12">
        <v>1141</v>
      </c>
      <c r="BT81" s="12">
        <v>0</v>
      </c>
      <c r="BU81" s="13"/>
      <c r="BV81" s="12">
        <v>0</v>
      </c>
      <c r="BW81" s="12">
        <v>0</v>
      </c>
      <c r="BX81" s="12">
        <v>0</v>
      </c>
      <c r="BY81" s="12">
        <v>0</v>
      </c>
      <c r="BZ81" s="12">
        <f t="shared" si="24"/>
        <v>2040768</v>
      </c>
    </row>
    <row r="82" spans="1:78" x14ac:dyDescent="0.25">
      <c r="A82" s="28" t="s">
        <v>240</v>
      </c>
      <c r="B82" s="28" t="s">
        <v>241</v>
      </c>
      <c r="C82" s="12">
        <v>18863</v>
      </c>
      <c r="D82" s="12">
        <v>96141</v>
      </c>
      <c r="E82" s="12">
        <v>9127</v>
      </c>
      <c r="F82" s="12">
        <v>28599</v>
      </c>
      <c r="G82" s="12">
        <v>15212</v>
      </c>
      <c r="H82" s="12">
        <v>18255</v>
      </c>
      <c r="I82" s="12">
        <v>12778</v>
      </c>
      <c r="J82" s="12">
        <v>50505</v>
      </c>
      <c r="K82" s="12">
        <v>15212</v>
      </c>
      <c r="L82" s="12">
        <v>23123</v>
      </c>
      <c r="M82" s="13">
        <v>72410</v>
      </c>
      <c r="N82" s="12">
        <v>113787</v>
      </c>
      <c r="O82" s="12">
        <v>12170</v>
      </c>
      <c r="P82" s="13">
        <v>138735</v>
      </c>
      <c r="Q82" s="12">
        <v>30424</v>
      </c>
      <c r="R82" s="13">
        <v>26773</v>
      </c>
      <c r="S82" s="12">
        <v>54764</v>
      </c>
      <c r="T82" s="12">
        <v>27349</v>
      </c>
      <c r="U82" s="12">
        <v>43811</v>
      </c>
      <c r="V82" s="12">
        <v>54764</v>
      </c>
      <c r="W82" s="12">
        <v>4868</v>
      </c>
      <c r="X82" s="12">
        <v>18863</v>
      </c>
      <c r="Y82" s="12">
        <v>79103</v>
      </c>
      <c r="Z82" s="12">
        <v>18255</v>
      </c>
      <c r="AA82" s="12">
        <v>27990</v>
      </c>
      <c r="AB82" s="12">
        <v>25557</v>
      </c>
      <c r="AC82" s="12">
        <v>48071</v>
      </c>
      <c r="AD82" s="12">
        <v>6693</v>
      </c>
      <c r="AE82" s="12">
        <v>12170</v>
      </c>
      <c r="AF82" s="12">
        <v>6415</v>
      </c>
      <c r="AG82" s="13">
        <v>49896</v>
      </c>
      <c r="AH82" s="13">
        <v>212362</v>
      </c>
      <c r="AI82" s="12">
        <v>29207</v>
      </c>
      <c r="AJ82" s="12">
        <v>5476</v>
      </c>
      <c r="AK82" s="12">
        <v>4259</v>
      </c>
      <c r="AL82" s="12">
        <v>17646</v>
      </c>
      <c r="AM82" s="13">
        <v>201410</v>
      </c>
      <c r="AN82" s="12">
        <v>21906</v>
      </c>
      <c r="AO82" s="12">
        <v>57198</v>
      </c>
      <c r="AP82" s="12">
        <v>45028</v>
      </c>
      <c r="AQ82" s="12">
        <v>31641</v>
      </c>
      <c r="AR82" s="12">
        <v>15212</v>
      </c>
      <c r="AS82" s="12">
        <v>24340</v>
      </c>
      <c r="AT82" s="12">
        <v>101009</v>
      </c>
      <c r="AU82" s="12">
        <v>42594</v>
      </c>
      <c r="AV82" s="12">
        <v>11561</v>
      </c>
      <c r="AW82" s="12">
        <v>22514</v>
      </c>
      <c r="AX82" s="12">
        <v>64500</v>
      </c>
      <c r="AY82" s="12">
        <v>7910</v>
      </c>
      <c r="AZ82" s="12">
        <v>32250</v>
      </c>
      <c r="BA82" s="12">
        <v>29816</v>
      </c>
      <c r="BB82" s="12">
        <v>33467</v>
      </c>
      <c r="BC82" s="12">
        <v>54764</v>
      </c>
      <c r="BD82" s="13">
        <v>104051</v>
      </c>
      <c r="BE82" s="12">
        <v>62674</v>
      </c>
      <c r="BF82" s="13">
        <v>6023</v>
      </c>
      <c r="BG82" s="12">
        <v>72410</v>
      </c>
      <c r="BH82" s="12">
        <v>12778</v>
      </c>
      <c r="BI82" s="12">
        <v>17038</v>
      </c>
      <c r="BJ82" s="12">
        <v>32250</v>
      </c>
      <c r="BK82" s="12">
        <v>13995</v>
      </c>
      <c r="BL82" s="12">
        <v>14604</v>
      </c>
      <c r="BM82" s="12">
        <v>22514</v>
      </c>
      <c r="BN82" s="12">
        <v>26165</v>
      </c>
      <c r="BO82" s="12">
        <v>39552</v>
      </c>
      <c r="BP82" s="12">
        <v>51721</v>
      </c>
      <c r="BQ82" s="12">
        <v>22514</v>
      </c>
      <c r="BR82" s="12">
        <v>26165</v>
      </c>
      <c r="BS82" s="12">
        <v>25557</v>
      </c>
      <c r="BT82" s="12">
        <v>29816</v>
      </c>
      <c r="BU82" s="13">
        <v>57198</v>
      </c>
      <c r="BV82" s="12">
        <v>39552</v>
      </c>
      <c r="BW82" s="12">
        <v>0</v>
      </c>
      <c r="BX82" s="12">
        <v>0</v>
      </c>
      <c r="BY82" s="12">
        <v>0</v>
      </c>
      <c r="BZ82" s="12">
        <f t="shared" si="24"/>
        <v>2903330</v>
      </c>
    </row>
    <row r="83" spans="1:78" x14ac:dyDescent="0.25">
      <c r="A83" s="28" t="s">
        <v>242</v>
      </c>
      <c r="B83" s="28" t="s">
        <v>243</v>
      </c>
      <c r="C83" s="12">
        <v>0</v>
      </c>
      <c r="D83" s="12"/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1050405</v>
      </c>
      <c r="M83" s="13"/>
      <c r="N83" s="12">
        <v>0</v>
      </c>
      <c r="O83" s="12">
        <v>0</v>
      </c>
      <c r="P83" s="13"/>
      <c r="Q83" s="12">
        <v>0</v>
      </c>
      <c r="R83" s="13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3"/>
      <c r="AH83" s="13"/>
      <c r="AI83" s="12">
        <v>0</v>
      </c>
      <c r="AJ83" s="12">
        <v>0</v>
      </c>
      <c r="AK83" s="12">
        <v>0</v>
      </c>
      <c r="AL83" s="12">
        <v>0</v>
      </c>
      <c r="AM83" s="13"/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3"/>
      <c r="BE83" s="12">
        <v>0</v>
      </c>
      <c r="BF83" s="13"/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3"/>
      <c r="BV83" s="12">
        <v>0</v>
      </c>
      <c r="BW83" s="12">
        <v>0</v>
      </c>
      <c r="BX83" s="12">
        <v>0</v>
      </c>
      <c r="BY83" s="12">
        <v>0</v>
      </c>
      <c r="BZ83" s="12">
        <f t="shared" si="24"/>
        <v>1050405</v>
      </c>
    </row>
    <row r="84" spans="1:78" x14ac:dyDescent="0.25">
      <c r="A84" s="28" t="s">
        <v>244</v>
      </c>
      <c r="B84" s="28" t="s">
        <v>245</v>
      </c>
      <c r="C84" s="12">
        <v>0</v>
      </c>
      <c r="D84" s="12"/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54606</v>
      </c>
      <c r="L84" s="12">
        <v>0</v>
      </c>
      <c r="M84" s="13"/>
      <c r="N84" s="12">
        <v>0</v>
      </c>
      <c r="O84" s="12">
        <v>0</v>
      </c>
      <c r="P84" s="13"/>
      <c r="Q84" s="12">
        <v>0</v>
      </c>
      <c r="R84" s="13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3"/>
      <c r="AH84" s="13"/>
      <c r="AI84" s="12">
        <v>0</v>
      </c>
      <c r="AJ84" s="12">
        <v>0</v>
      </c>
      <c r="AK84" s="12">
        <v>0</v>
      </c>
      <c r="AL84" s="12">
        <v>0</v>
      </c>
      <c r="AM84" s="13"/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3"/>
      <c r="BE84" s="12">
        <v>0</v>
      </c>
      <c r="BF84" s="13"/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3"/>
      <c r="BV84" s="12">
        <v>0</v>
      </c>
      <c r="BW84" s="12">
        <v>0</v>
      </c>
      <c r="BX84" s="12">
        <v>0</v>
      </c>
      <c r="BY84" s="12">
        <v>0</v>
      </c>
      <c r="BZ84" s="12">
        <f t="shared" si="24"/>
        <v>54606</v>
      </c>
    </row>
    <row r="85" spans="1:78" x14ac:dyDescent="0.25">
      <c r="A85" s="28" t="s">
        <v>246</v>
      </c>
      <c r="B85" s="28" t="s">
        <v>247</v>
      </c>
      <c r="C85" s="12">
        <v>3577978</v>
      </c>
      <c r="D85" s="12">
        <v>25439552</v>
      </c>
      <c r="E85" s="12">
        <v>1280782</v>
      </c>
      <c r="F85" s="12">
        <v>12837274</v>
      </c>
      <c r="G85" s="12">
        <v>4698023</v>
      </c>
      <c r="H85" s="12">
        <v>3965906</v>
      </c>
      <c r="I85" s="12">
        <v>2721965</v>
      </c>
      <c r="J85" s="12">
        <v>15288959</v>
      </c>
      <c r="K85" s="12">
        <v>2481932</v>
      </c>
      <c r="L85" s="12">
        <v>3575161</v>
      </c>
      <c r="M85" s="13">
        <v>7434971</v>
      </c>
      <c r="N85" s="12">
        <v>41991392</v>
      </c>
      <c r="O85" s="12">
        <v>1315100</v>
      </c>
      <c r="P85" s="13">
        <v>24068375</v>
      </c>
      <c r="Q85" s="12">
        <v>8973778</v>
      </c>
      <c r="R85" s="13">
        <v>5973761</v>
      </c>
      <c r="S85" s="12">
        <v>8880679</v>
      </c>
      <c r="T85" s="12">
        <v>5832386</v>
      </c>
      <c r="U85" s="12">
        <v>5804559</v>
      </c>
      <c r="V85" s="12">
        <v>10847773</v>
      </c>
      <c r="W85" s="12">
        <v>2059196</v>
      </c>
      <c r="X85" s="12">
        <v>5049088</v>
      </c>
      <c r="Y85" s="12">
        <v>31444670</v>
      </c>
      <c r="Z85" s="12">
        <v>2340022</v>
      </c>
      <c r="AA85" s="12">
        <v>3795763</v>
      </c>
      <c r="AB85" s="12">
        <v>1297796</v>
      </c>
      <c r="AC85" s="12">
        <v>18742606</v>
      </c>
      <c r="AD85" s="12">
        <v>1546817</v>
      </c>
      <c r="AE85" s="12">
        <v>4431937</v>
      </c>
      <c r="AF85" s="12">
        <v>1776770</v>
      </c>
      <c r="AG85" s="13">
        <v>5657269</v>
      </c>
      <c r="AH85" s="13">
        <v>85746439</v>
      </c>
      <c r="AI85" s="12">
        <v>10673364</v>
      </c>
      <c r="AJ85" s="12">
        <v>1286260</v>
      </c>
      <c r="AK85" s="12">
        <v>1341745</v>
      </c>
      <c r="AL85" s="12">
        <v>3173190</v>
      </c>
      <c r="AM85" s="13">
        <v>39653767</v>
      </c>
      <c r="AN85" s="12">
        <v>2125489</v>
      </c>
      <c r="AO85" s="12">
        <v>13248717</v>
      </c>
      <c r="AP85" s="12">
        <v>17628235</v>
      </c>
      <c r="AQ85" s="12">
        <v>6934527</v>
      </c>
      <c r="AR85" s="12">
        <v>3769892</v>
      </c>
      <c r="AS85" s="12">
        <v>1916420</v>
      </c>
      <c r="AT85" s="12">
        <v>34668662</v>
      </c>
      <c r="AU85" s="12">
        <v>9247802</v>
      </c>
      <c r="AV85" s="12">
        <v>2603734</v>
      </c>
      <c r="AW85" s="12">
        <v>4922387</v>
      </c>
      <c r="AX85" s="12">
        <v>19828402</v>
      </c>
      <c r="AY85" s="12">
        <v>465656</v>
      </c>
      <c r="AZ85" s="12">
        <v>5400728</v>
      </c>
      <c r="BA85" s="12">
        <v>4723579</v>
      </c>
      <c r="BB85" s="12">
        <v>6759962</v>
      </c>
      <c r="BC85" s="12">
        <v>7807239</v>
      </c>
      <c r="BD85" s="13">
        <v>14237126</v>
      </c>
      <c r="BE85" s="12">
        <v>16765861</v>
      </c>
      <c r="BF85" s="13">
        <v>98575</v>
      </c>
      <c r="BG85" s="12">
        <v>36160970</v>
      </c>
      <c r="BH85" s="12">
        <v>3094011</v>
      </c>
      <c r="BI85" s="12">
        <v>6195187</v>
      </c>
      <c r="BJ85" s="12">
        <v>12648285</v>
      </c>
      <c r="BK85" s="12">
        <v>3245544</v>
      </c>
      <c r="BL85" s="12">
        <v>3362146</v>
      </c>
      <c r="BM85" s="12">
        <v>9667113</v>
      </c>
      <c r="BN85" s="12">
        <v>13962603</v>
      </c>
      <c r="BO85" s="12">
        <v>7470577</v>
      </c>
      <c r="BP85" s="12">
        <v>20496498</v>
      </c>
      <c r="BQ85" s="12">
        <v>4990417</v>
      </c>
      <c r="BR85" s="12">
        <v>3921657</v>
      </c>
      <c r="BS85" s="12">
        <v>6653125</v>
      </c>
      <c r="BT85" s="12">
        <v>7869715</v>
      </c>
      <c r="BU85" s="13">
        <v>19782706</v>
      </c>
      <c r="BV85" s="12">
        <v>20395360</v>
      </c>
      <c r="BW85" s="12">
        <v>16612205</v>
      </c>
      <c r="BX85" s="12">
        <v>25407259</v>
      </c>
      <c r="BY85" s="12">
        <v>0</v>
      </c>
      <c r="BZ85" s="12">
        <f t="shared" si="24"/>
        <v>812095376</v>
      </c>
    </row>
    <row r="86" spans="1:78" x14ac:dyDescent="0.25">
      <c r="A86" s="28" t="s">
        <v>248</v>
      </c>
      <c r="B86" s="28" t="s">
        <v>249</v>
      </c>
      <c r="C86" s="12">
        <v>892825</v>
      </c>
      <c r="D86" s="12">
        <v>6111219</v>
      </c>
      <c r="E86" s="12">
        <v>392213</v>
      </c>
      <c r="F86" s="12">
        <v>2211336</v>
      </c>
      <c r="G86" s="12">
        <v>957453</v>
      </c>
      <c r="H86" s="12">
        <v>0</v>
      </c>
      <c r="I86" s="12">
        <v>805925</v>
      </c>
      <c r="J86" s="12">
        <v>3254554</v>
      </c>
      <c r="K86" s="12">
        <v>648768</v>
      </c>
      <c r="L86" s="12">
        <v>1028344</v>
      </c>
      <c r="M86" s="13">
        <v>5762741</v>
      </c>
      <c r="N86" s="12">
        <v>8937019</v>
      </c>
      <c r="O86" s="12">
        <v>589091</v>
      </c>
      <c r="P86" s="13">
        <v>12501869</v>
      </c>
      <c r="Q86" s="12">
        <v>2590012</v>
      </c>
      <c r="R86" s="13">
        <v>1482017</v>
      </c>
      <c r="S86" s="12">
        <v>1992339</v>
      </c>
      <c r="T86" s="12">
        <v>1355836</v>
      </c>
      <c r="U86" s="12">
        <v>1504784</v>
      </c>
      <c r="V86" s="12">
        <v>2937399</v>
      </c>
      <c r="W86" s="12">
        <v>0</v>
      </c>
      <c r="X86" s="12">
        <v>1017609</v>
      </c>
      <c r="Y86" s="12">
        <v>5918969</v>
      </c>
      <c r="Z86" s="12">
        <v>824451</v>
      </c>
      <c r="AA86" s="12">
        <v>1048699</v>
      </c>
      <c r="AB86" s="12">
        <v>1133023</v>
      </c>
      <c r="AC86" s="12">
        <v>5014764</v>
      </c>
      <c r="AD86" s="12">
        <v>331017</v>
      </c>
      <c r="AE86" s="12">
        <v>932796</v>
      </c>
      <c r="AF86" s="12">
        <v>364633</v>
      </c>
      <c r="AG86" s="13">
        <v>2693608</v>
      </c>
      <c r="AH86" s="13">
        <v>18777696</v>
      </c>
      <c r="AI86" s="12">
        <v>2542400</v>
      </c>
      <c r="AJ86" s="12">
        <v>267226</v>
      </c>
      <c r="AK86" s="12">
        <v>409991</v>
      </c>
      <c r="AL86" s="12">
        <v>842971</v>
      </c>
      <c r="AM86" s="13">
        <v>12406221</v>
      </c>
      <c r="AN86" s="12">
        <v>713461</v>
      </c>
      <c r="AO86" s="12">
        <v>2737218</v>
      </c>
      <c r="AP86" s="12">
        <v>3571862</v>
      </c>
      <c r="AQ86" s="12">
        <v>1624232</v>
      </c>
      <c r="AR86" s="12">
        <v>805849</v>
      </c>
      <c r="AS86" s="12">
        <v>531574</v>
      </c>
      <c r="AT86" s="12">
        <v>8285799</v>
      </c>
      <c r="AU86" s="12">
        <v>2407506</v>
      </c>
      <c r="AV86" s="12">
        <v>723621</v>
      </c>
      <c r="AW86" s="12">
        <v>913443</v>
      </c>
      <c r="AX86" s="12">
        <v>5456118</v>
      </c>
      <c r="AY86" s="12">
        <v>285131</v>
      </c>
      <c r="AZ86" s="12">
        <v>1206293</v>
      </c>
      <c r="BA86" s="12">
        <v>1041799</v>
      </c>
      <c r="BB86" s="12">
        <v>1772475</v>
      </c>
      <c r="BC86" s="12">
        <v>3056082</v>
      </c>
      <c r="BD86" s="13">
        <v>4073612</v>
      </c>
      <c r="BE86" s="12">
        <v>3894645</v>
      </c>
      <c r="BF86" s="13">
        <v>21087560</v>
      </c>
      <c r="BG86" s="12">
        <v>7723648</v>
      </c>
      <c r="BH86" s="12">
        <v>611710</v>
      </c>
      <c r="BI86" s="12">
        <v>1247200</v>
      </c>
      <c r="BJ86" s="12">
        <v>2529893</v>
      </c>
      <c r="BK86" s="12">
        <v>937951</v>
      </c>
      <c r="BL86" s="12">
        <v>679442</v>
      </c>
      <c r="BM86" s="12">
        <v>2144970</v>
      </c>
      <c r="BN86" s="12">
        <v>2984264</v>
      </c>
      <c r="BO86" s="12">
        <v>2688226</v>
      </c>
      <c r="BP86" s="12">
        <v>4448934</v>
      </c>
      <c r="BQ86" s="12">
        <v>963386</v>
      </c>
      <c r="BR86" s="12">
        <v>936903</v>
      </c>
      <c r="BS86" s="12">
        <v>1520683</v>
      </c>
      <c r="BT86" s="12">
        <v>2406138</v>
      </c>
      <c r="BU86" s="13">
        <v>4676676</v>
      </c>
      <c r="BV86" s="12">
        <v>3805286</v>
      </c>
      <c r="BW86" s="12">
        <v>1042830</v>
      </c>
      <c r="BX86" s="12">
        <v>938137</v>
      </c>
      <c r="BY86" s="12">
        <v>0</v>
      </c>
      <c r="BZ86" s="12">
        <f t="shared" si="24"/>
        <v>216956375</v>
      </c>
    </row>
    <row r="87" spans="1:78" x14ac:dyDescent="0.25">
      <c r="A87" s="28" t="s">
        <v>250</v>
      </c>
      <c r="B87" s="28" t="s">
        <v>251</v>
      </c>
      <c r="C87" s="12">
        <v>24666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3"/>
      <c r="N87" s="12">
        <v>0</v>
      </c>
      <c r="O87" s="12">
        <v>0</v>
      </c>
      <c r="P87" s="13"/>
      <c r="Q87" s="12">
        <v>0</v>
      </c>
      <c r="R87" s="13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26400</v>
      </c>
      <c r="AD87" s="12">
        <v>0</v>
      </c>
      <c r="AE87" s="12">
        <v>0</v>
      </c>
      <c r="AF87" s="12">
        <v>0</v>
      </c>
      <c r="AG87" s="13"/>
      <c r="AH87" s="13"/>
      <c r="AI87" s="12">
        <v>0</v>
      </c>
      <c r="AJ87" s="12">
        <v>0</v>
      </c>
      <c r="AK87" s="12">
        <v>0</v>
      </c>
      <c r="AL87" s="12">
        <v>1194729</v>
      </c>
      <c r="AM87" s="13"/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3"/>
      <c r="BE87" s="12">
        <v>0</v>
      </c>
      <c r="BF87" s="13"/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3"/>
      <c r="BV87" s="12">
        <v>0</v>
      </c>
      <c r="BW87" s="12">
        <v>0</v>
      </c>
      <c r="BX87" s="12">
        <v>0</v>
      </c>
      <c r="BY87" s="12">
        <v>0</v>
      </c>
      <c r="BZ87" s="12">
        <f t="shared" si="24"/>
        <v>1245795</v>
      </c>
    </row>
    <row r="88" spans="1:78" x14ac:dyDescent="0.25">
      <c r="A88" s="28" t="s">
        <v>252</v>
      </c>
      <c r="B88" s="28" t="s">
        <v>253</v>
      </c>
      <c r="C88" s="12">
        <v>778820</v>
      </c>
      <c r="D88" s="12">
        <v>4473479</v>
      </c>
      <c r="E88" s="12">
        <v>215681</v>
      </c>
      <c r="F88" s="12">
        <v>1773620</v>
      </c>
      <c r="G88" s="12">
        <v>641681</v>
      </c>
      <c r="H88" s="12">
        <v>478218</v>
      </c>
      <c r="I88" s="12">
        <v>600782</v>
      </c>
      <c r="J88" s="12">
        <v>2571566</v>
      </c>
      <c r="K88" s="12">
        <v>434920</v>
      </c>
      <c r="L88" s="12">
        <v>690042</v>
      </c>
      <c r="M88" s="13">
        <v>5116730</v>
      </c>
      <c r="N88" s="12">
        <v>7102036</v>
      </c>
      <c r="O88" s="12">
        <v>352399</v>
      </c>
      <c r="P88" s="13">
        <v>10649960</v>
      </c>
      <c r="Q88" s="12">
        <v>1804846</v>
      </c>
      <c r="R88" s="13">
        <v>1093353</v>
      </c>
      <c r="S88" s="12">
        <v>1421838</v>
      </c>
      <c r="T88" s="12">
        <v>878062</v>
      </c>
      <c r="U88" s="12">
        <v>972420</v>
      </c>
      <c r="V88" s="12">
        <v>1975677</v>
      </c>
      <c r="W88" s="12">
        <v>256441</v>
      </c>
      <c r="X88" s="12">
        <v>582527</v>
      </c>
      <c r="Y88" s="12">
        <v>4632389</v>
      </c>
      <c r="Z88" s="12">
        <v>529845</v>
      </c>
      <c r="AA88" s="12">
        <v>709853</v>
      </c>
      <c r="AB88" s="12">
        <v>781667</v>
      </c>
      <c r="AC88" s="12">
        <v>3607905</v>
      </c>
      <c r="AD88" s="12">
        <v>213469</v>
      </c>
      <c r="AE88" s="12">
        <v>601445</v>
      </c>
      <c r="AF88" s="12">
        <v>252728</v>
      </c>
      <c r="AG88" s="13">
        <v>1878084</v>
      </c>
      <c r="AH88" s="13">
        <v>14832566</v>
      </c>
      <c r="AI88" s="12">
        <v>1647722</v>
      </c>
      <c r="AJ88" s="12">
        <v>175416</v>
      </c>
      <c r="AK88" s="12">
        <v>294488</v>
      </c>
      <c r="AL88" s="12">
        <v>538482</v>
      </c>
      <c r="AM88" s="13">
        <v>9181647</v>
      </c>
      <c r="AN88" s="12">
        <v>492629</v>
      </c>
      <c r="AO88" s="12">
        <v>2139641</v>
      </c>
      <c r="AP88" s="12">
        <v>2679676</v>
      </c>
      <c r="AQ88" s="12">
        <v>1201454</v>
      </c>
      <c r="AR88" s="12">
        <v>590193</v>
      </c>
      <c r="AS88" s="12">
        <v>274595</v>
      </c>
      <c r="AT88" s="12">
        <v>6029829</v>
      </c>
      <c r="AU88" s="12">
        <v>2003189</v>
      </c>
      <c r="AV88" s="12">
        <v>450566</v>
      </c>
      <c r="AW88" s="12">
        <v>642094</v>
      </c>
      <c r="AX88" s="12">
        <v>4087263</v>
      </c>
      <c r="AY88" s="12">
        <v>159022</v>
      </c>
      <c r="AZ88" s="12">
        <v>868164</v>
      </c>
      <c r="BA88" s="12">
        <v>704133</v>
      </c>
      <c r="BB88" s="12">
        <v>1323342</v>
      </c>
      <c r="BC88" s="12">
        <v>2329187</v>
      </c>
      <c r="BD88" s="13">
        <v>2444098</v>
      </c>
      <c r="BE88" s="12">
        <v>3035411</v>
      </c>
      <c r="BF88" s="13">
        <v>8721929</v>
      </c>
      <c r="BG88" s="12">
        <v>6148514</v>
      </c>
      <c r="BH88" s="12">
        <v>430159</v>
      </c>
      <c r="BI88" s="12">
        <v>1009508</v>
      </c>
      <c r="BJ88" s="12">
        <v>1957699</v>
      </c>
      <c r="BK88" s="12">
        <v>540348</v>
      </c>
      <c r="BL88" s="12">
        <v>486841</v>
      </c>
      <c r="BM88" s="12">
        <v>1960689</v>
      </c>
      <c r="BN88" s="12">
        <v>2274140</v>
      </c>
      <c r="BO88" s="12">
        <v>2019107</v>
      </c>
      <c r="BP88" s="12">
        <v>2854462</v>
      </c>
      <c r="BQ88" s="12">
        <v>715663</v>
      </c>
      <c r="BR88" s="12">
        <v>582620</v>
      </c>
      <c r="BS88" s="12">
        <v>1070663</v>
      </c>
      <c r="BT88" s="12">
        <v>2284332</v>
      </c>
      <c r="BU88" s="13">
        <v>3759966</v>
      </c>
      <c r="BV88" s="12">
        <v>3691903</v>
      </c>
      <c r="BW88" s="12">
        <v>2543370</v>
      </c>
      <c r="BX88" s="12">
        <v>2303277</v>
      </c>
      <c r="BY88" s="12">
        <v>0</v>
      </c>
      <c r="BZ88" s="12">
        <f t="shared" si="24"/>
        <v>161552480</v>
      </c>
    </row>
    <row r="89" spans="1:78" x14ac:dyDescent="0.25">
      <c r="A89" s="28" t="s">
        <v>254</v>
      </c>
      <c r="B89" s="28" t="s">
        <v>255</v>
      </c>
      <c r="C89" s="12">
        <v>0</v>
      </c>
      <c r="D89" s="12"/>
      <c r="E89" s="12">
        <v>0</v>
      </c>
      <c r="F89" s="12">
        <v>0</v>
      </c>
      <c r="G89" s="12">
        <v>148538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3"/>
      <c r="N89" s="12">
        <v>0</v>
      </c>
      <c r="O89" s="12">
        <v>0</v>
      </c>
      <c r="P89" s="13"/>
      <c r="Q89" s="12">
        <v>0</v>
      </c>
      <c r="R89" s="13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26888</v>
      </c>
      <c r="AD89" s="12">
        <v>0</v>
      </c>
      <c r="AE89" s="12">
        <v>0</v>
      </c>
      <c r="AF89" s="12">
        <v>0</v>
      </c>
      <c r="AG89" s="13"/>
      <c r="AH89" s="13"/>
      <c r="AI89" s="12">
        <v>0</v>
      </c>
      <c r="AJ89" s="12">
        <v>0</v>
      </c>
      <c r="AK89" s="12">
        <v>0</v>
      </c>
      <c r="AL89" s="12">
        <v>0</v>
      </c>
      <c r="AM89" s="12"/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3"/>
      <c r="BE89" s="12">
        <v>0</v>
      </c>
      <c r="BF89" s="13"/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3"/>
      <c r="BV89" s="12">
        <v>12050</v>
      </c>
      <c r="BW89" s="12">
        <v>254100</v>
      </c>
      <c r="BX89" s="12">
        <v>197725</v>
      </c>
      <c r="BY89" s="12">
        <v>0</v>
      </c>
      <c r="BZ89" s="12">
        <f t="shared" si="24"/>
        <v>639301</v>
      </c>
    </row>
    <row r="90" spans="1:78" x14ac:dyDescent="0.25">
      <c r="A90" s="28" t="s">
        <v>256</v>
      </c>
      <c r="B90" s="28" t="s">
        <v>257</v>
      </c>
      <c r="C90" s="12">
        <v>0</v>
      </c>
      <c r="D90" s="12">
        <v>979924</v>
      </c>
      <c r="E90" s="12">
        <v>43520</v>
      </c>
      <c r="F90" s="12">
        <v>397445</v>
      </c>
      <c r="G90" s="12">
        <v>0</v>
      </c>
      <c r="H90" s="12">
        <v>108693</v>
      </c>
      <c r="I90" s="12">
        <v>148565</v>
      </c>
      <c r="J90" s="12">
        <v>522289</v>
      </c>
      <c r="K90" s="12">
        <v>84519</v>
      </c>
      <c r="L90" s="12">
        <v>114721</v>
      </c>
      <c r="M90" s="13">
        <v>1116730</v>
      </c>
      <c r="N90" s="12">
        <v>1477701</v>
      </c>
      <c r="O90" s="12">
        <v>73287</v>
      </c>
      <c r="P90" s="13">
        <v>2372966</v>
      </c>
      <c r="Q90" s="12">
        <v>427345</v>
      </c>
      <c r="R90" s="13">
        <v>201413</v>
      </c>
      <c r="S90" s="12">
        <v>261143</v>
      </c>
      <c r="T90" s="12">
        <v>139284</v>
      </c>
      <c r="U90" s="12">
        <v>188871</v>
      </c>
      <c r="V90" s="12">
        <v>421116</v>
      </c>
      <c r="W90" s="12">
        <v>51643</v>
      </c>
      <c r="X90" s="12">
        <v>99200</v>
      </c>
      <c r="Y90" s="12">
        <v>1007832</v>
      </c>
      <c r="Z90" s="12">
        <v>115785</v>
      </c>
      <c r="AA90" s="12">
        <v>148330</v>
      </c>
      <c r="AB90" s="12">
        <v>187372</v>
      </c>
      <c r="AC90" s="12">
        <v>706877</v>
      </c>
      <c r="AD90" s="12">
        <v>50359</v>
      </c>
      <c r="AE90" s="12">
        <v>116330</v>
      </c>
      <c r="AF90" s="12">
        <v>44617</v>
      </c>
      <c r="AG90" s="13">
        <v>365113</v>
      </c>
      <c r="AH90" s="13">
        <v>3328136</v>
      </c>
      <c r="AI90" s="12">
        <v>289086</v>
      </c>
      <c r="AJ90" s="12">
        <v>45276</v>
      </c>
      <c r="AK90" s="12">
        <v>54258</v>
      </c>
      <c r="AL90" s="12">
        <v>120798</v>
      </c>
      <c r="AM90" s="13">
        <v>2033451</v>
      </c>
      <c r="AN90" s="12">
        <v>80277</v>
      </c>
      <c r="AO90" s="12">
        <v>442399</v>
      </c>
      <c r="AP90" s="12">
        <v>570494</v>
      </c>
      <c r="AQ90" s="12">
        <v>219259</v>
      </c>
      <c r="AR90" s="12">
        <v>92697</v>
      </c>
      <c r="AS90" s="12">
        <v>63909</v>
      </c>
      <c r="AT90" s="12">
        <v>1392026</v>
      </c>
      <c r="AU90" s="12">
        <v>0</v>
      </c>
      <c r="AV90" s="12">
        <v>97611</v>
      </c>
      <c r="AW90" s="12">
        <v>141643</v>
      </c>
      <c r="AX90" s="12">
        <v>923743</v>
      </c>
      <c r="AY90" s="12">
        <v>30046</v>
      </c>
      <c r="AZ90" s="12">
        <v>147391</v>
      </c>
      <c r="BA90" s="12">
        <v>119087</v>
      </c>
      <c r="BB90" s="12">
        <v>295119</v>
      </c>
      <c r="BC90" s="12">
        <v>516490</v>
      </c>
      <c r="BD90" s="13">
        <v>446657</v>
      </c>
      <c r="BE90" s="12">
        <v>689018</v>
      </c>
      <c r="BF90" s="13">
        <v>5970540</v>
      </c>
      <c r="BG90" s="12">
        <v>1313254</v>
      </c>
      <c r="BH90" s="12">
        <v>90209</v>
      </c>
      <c r="BI90" s="12">
        <v>244173</v>
      </c>
      <c r="BJ90" s="12">
        <v>438228</v>
      </c>
      <c r="BK90" s="12">
        <v>135405</v>
      </c>
      <c r="BL90" s="12">
        <v>103528</v>
      </c>
      <c r="BM90" s="12">
        <v>429198</v>
      </c>
      <c r="BN90" s="12">
        <v>0</v>
      </c>
      <c r="BO90" s="12">
        <v>392630</v>
      </c>
      <c r="BP90" s="12">
        <v>634771</v>
      </c>
      <c r="BQ90" s="12">
        <v>155878</v>
      </c>
      <c r="BR90" s="12">
        <v>121423</v>
      </c>
      <c r="BS90" s="12">
        <v>230520</v>
      </c>
      <c r="BT90" s="12">
        <v>0</v>
      </c>
      <c r="BU90" s="13">
        <v>796684</v>
      </c>
      <c r="BV90" s="12">
        <v>872086</v>
      </c>
      <c r="BW90" s="12">
        <v>452907</v>
      </c>
      <c r="BX90" s="12">
        <v>473544</v>
      </c>
      <c r="BY90" s="12">
        <v>0</v>
      </c>
      <c r="BZ90" s="12">
        <f t="shared" si="24"/>
        <v>36966839</v>
      </c>
    </row>
    <row r="91" spans="1:78" x14ac:dyDescent="0.25">
      <c r="A91" s="28" t="s">
        <v>258</v>
      </c>
      <c r="B91" s="28" t="s">
        <v>259</v>
      </c>
      <c r="C91" s="12"/>
      <c r="D91" s="12"/>
      <c r="E91" s="12"/>
      <c r="F91" s="12"/>
      <c r="G91" s="12"/>
      <c r="H91" s="12"/>
      <c r="I91" s="12"/>
      <c r="J91" s="12"/>
      <c r="K91" s="12">
        <v>0</v>
      </c>
      <c r="L91" s="12">
        <v>0</v>
      </c>
      <c r="M91" s="13"/>
      <c r="N91" s="12"/>
      <c r="O91" s="12"/>
      <c r="P91" s="13"/>
      <c r="Q91" s="12"/>
      <c r="R91" s="13">
        <v>0</v>
      </c>
      <c r="S91" s="12"/>
      <c r="T91" s="12">
        <v>0</v>
      </c>
      <c r="U91" s="12"/>
      <c r="V91" s="12"/>
      <c r="W91" s="12"/>
      <c r="X91" s="12"/>
      <c r="Y91" s="12"/>
      <c r="Z91" s="12"/>
      <c r="AA91" s="12"/>
      <c r="AB91" s="12"/>
      <c r="AC91" s="12">
        <v>0</v>
      </c>
      <c r="AD91" s="12"/>
      <c r="AE91" s="12"/>
      <c r="AF91" s="12"/>
      <c r="AG91" s="13"/>
      <c r="AH91" s="13"/>
      <c r="AI91" s="12"/>
      <c r="AJ91" s="12"/>
      <c r="AK91" s="12"/>
      <c r="AL91" s="12">
        <v>0</v>
      </c>
      <c r="AM91" s="13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12"/>
      <c r="BF91" s="13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3"/>
      <c r="BV91" s="12"/>
      <c r="BW91" s="12"/>
      <c r="BX91" s="12"/>
      <c r="BY91" s="12"/>
      <c r="BZ91" s="12">
        <f t="shared" si="24"/>
        <v>0</v>
      </c>
    </row>
    <row r="92" spans="1:78" x14ac:dyDescent="0.25">
      <c r="A92" s="28" t="s">
        <v>260</v>
      </c>
      <c r="B92" s="28" t="s">
        <v>261</v>
      </c>
      <c r="C92" s="12">
        <v>0</v>
      </c>
      <c r="D92" s="12"/>
      <c r="E92" s="12">
        <v>812</v>
      </c>
      <c r="F92" s="12">
        <v>719</v>
      </c>
      <c r="G92" s="12">
        <v>615</v>
      </c>
      <c r="H92" s="12">
        <v>0</v>
      </c>
      <c r="I92" s="12">
        <v>625</v>
      </c>
      <c r="J92" s="12">
        <v>5167</v>
      </c>
      <c r="K92" s="12">
        <v>427</v>
      </c>
      <c r="L92" s="12">
        <v>637</v>
      </c>
      <c r="M92" s="13">
        <v>5305</v>
      </c>
      <c r="N92" s="12">
        <v>3570</v>
      </c>
      <c r="O92" s="12">
        <v>586</v>
      </c>
      <c r="P92" s="13">
        <v>4982</v>
      </c>
      <c r="Q92" s="12">
        <v>1779</v>
      </c>
      <c r="R92" s="13">
        <v>556</v>
      </c>
      <c r="S92" s="12">
        <v>1093</v>
      </c>
      <c r="T92" s="12">
        <v>918</v>
      </c>
      <c r="U92" s="12">
        <v>1078</v>
      </c>
      <c r="V92" s="12">
        <v>0</v>
      </c>
      <c r="W92" s="12">
        <v>235</v>
      </c>
      <c r="X92" s="12">
        <v>383</v>
      </c>
      <c r="Y92" s="12">
        <v>2520</v>
      </c>
      <c r="Z92" s="12">
        <v>523</v>
      </c>
      <c r="AA92" s="12">
        <v>1131</v>
      </c>
      <c r="AB92" s="12">
        <v>565</v>
      </c>
      <c r="AC92" s="12">
        <v>3634</v>
      </c>
      <c r="AD92" s="12">
        <v>206</v>
      </c>
      <c r="AE92" s="12">
        <v>465</v>
      </c>
      <c r="AF92" s="12">
        <v>245</v>
      </c>
      <c r="AG92" s="13">
        <v>1771</v>
      </c>
      <c r="AH92" s="13"/>
      <c r="AI92" s="12">
        <v>2191</v>
      </c>
      <c r="AJ92" s="12">
        <v>130</v>
      </c>
      <c r="AK92" s="12">
        <v>0</v>
      </c>
      <c r="AL92" s="12">
        <v>713</v>
      </c>
      <c r="AM92" s="13">
        <v>11246</v>
      </c>
      <c r="AN92" s="12">
        <v>475</v>
      </c>
      <c r="AO92" s="12">
        <v>1681</v>
      </c>
      <c r="AP92" s="12">
        <v>738</v>
      </c>
      <c r="AQ92" s="12">
        <v>0</v>
      </c>
      <c r="AR92" s="12">
        <v>0</v>
      </c>
      <c r="AS92" s="12">
        <v>855</v>
      </c>
      <c r="AT92" s="12">
        <v>3964</v>
      </c>
      <c r="AU92" s="12">
        <v>2549</v>
      </c>
      <c r="AV92" s="12">
        <v>0</v>
      </c>
      <c r="AW92" s="12">
        <v>278</v>
      </c>
      <c r="AX92" s="12">
        <v>2618</v>
      </c>
      <c r="AY92" s="12">
        <v>424</v>
      </c>
      <c r="AZ92" s="12">
        <v>1512</v>
      </c>
      <c r="BA92" s="12">
        <v>0</v>
      </c>
      <c r="BB92" s="12">
        <v>3264</v>
      </c>
      <c r="BC92" s="12">
        <v>1198</v>
      </c>
      <c r="BD92" s="13">
        <v>4180</v>
      </c>
      <c r="BE92" s="12">
        <v>3685</v>
      </c>
      <c r="BF92" s="13">
        <v>20200</v>
      </c>
      <c r="BG92" s="12">
        <v>4029</v>
      </c>
      <c r="BH92" s="12">
        <v>0</v>
      </c>
      <c r="BI92" s="12">
        <v>0</v>
      </c>
      <c r="BJ92" s="12">
        <v>756</v>
      </c>
      <c r="BK92" s="12">
        <v>246</v>
      </c>
      <c r="BL92" s="12">
        <v>408</v>
      </c>
      <c r="BM92" s="12">
        <v>818</v>
      </c>
      <c r="BN92" s="12">
        <v>1407</v>
      </c>
      <c r="BO92" s="12">
        <v>1654</v>
      </c>
      <c r="BP92" s="12">
        <v>1049</v>
      </c>
      <c r="BQ92" s="12">
        <v>1406</v>
      </c>
      <c r="BR92" s="12">
        <v>0</v>
      </c>
      <c r="BS92" s="12">
        <v>715</v>
      </c>
      <c r="BT92" s="12">
        <v>0</v>
      </c>
      <c r="BU92" s="13">
        <v>2598</v>
      </c>
      <c r="BV92" s="12">
        <v>1008</v>
      </c>
      <c r="BW92" s="12">
        <v>837</v>
      </c>
      <c r="BX92" s="12">
        <v>1212</v>
      </c>
      <c r="BY92" s="12">
        <v>0</v>
      </c>
      <c r="BZ92" s="12">
        <f t="shared" si="24"/>
        <v>120591</v>
      </c>
    </row>
    <row r="93" spans="1:78" x14ac:dyDescent="0.25">
      <c r="A93" s="28" t="s">
        <v>262</v>
      </c>
      <c r="B93" s="28" t="s">
        <v>263</v>
      </c>
      <c r="C93" s="12">
        <v>0</v>
      </c>
      <c r="D93" s="12"/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3"/>
      <c r="N93" s="12">
        <v>0</v>
      </c>
      <c r="O93" s="12">
        <v>2000</v>
      </c>
      <c r="P93" s="13"/>
      <c r="Q93" s="12">
        <v>0</v>
      </c>
      <c r="R93" s="13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3"/>
      <c r="AH93" s="13"/>
      <c r="AI93" s="12">
        <v>0</v>
      </c>
      <c r="AJ93" s="12">
        <v>0</v>
      </c>
      <c r="AK93" s="12">
        <v>0</v>
      </c>
      <c r="AL93" s="12">
        <v>0</v>
      </c>
      <c r="AM93" s="13"/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21013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3"/>
      <c r="BE93" s="12">
        <v>0</v>
      </c>
      <c r="BF93" s="13"/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3"/>
      <c r="BV93" s="12">
        <v>0</v>
      </c>
      <c r="BW93" s="12">
        <v>0</v>
      </c>
      <c r="BX93" s="12">
        <v>0</v>
      </c>
      <c r="BY93" s="12">
        <v>0</v>
      </c>
      <c r="BZ93" s="12">
        <f t="shared" ref="BZ93:BZ124" si="26">SUM(C93:BY93)</f>
        <v>23013</v>
      </c>
    </row>
    <row r="94" spans="1:78" x14ac:dyDescent="0.25">
      <c r="A94" s="28" t="s">
        <v>264</v>
      </c>
      <c r="B94" s="28" t="s">
        <v>265</v>
      </c>
      <c r="C94" s="12">
        <v>0</v>
      </c>
      <c r="D94" s="12"/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3"/>
      <c r="N94" s="12">
        <v>0</v>
      </c>
      <c r="O94" s="12">
        <v>0</v>
      </c>
      <c r="P94" s="13"/>
      <c r="Q94" s="12">
        <v>0</v>
      </c>
      <c r="R94" s="13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3"/>
      <c r="AH94" s="13"/>
      <c r="AI94" s="12">
        <v>0</v>
      </c>
      <c r="AJ94" s="12">
        <v>0</v>
      </c>
      <c r="AK94" s="12">
        <v>0</v>
      </c>
      <c r="AL94" s="12">
        <v>0</v>
      </c>
      <c r="AM94" s="13"/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3"/>
      <c r="BE94" s="12">
        <v>0</v>
      </c>
      <c r="BF94" s="13"/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3"/>
      <c r="BV94" s="12">
        <v>0</v>
      </c>
      <c r="BW94" s="12">
        <v>0</v>
      </c>
      <c r="BX94" s="12">
        <v>0</v>
      </c>
      <c r="BY94" s="12">
        <v>0</v>
      </c>
      <c r="BZ94" s="12">
        <f t="shared" si="26"/>
        <v>0</v>
      </c>
    </row>
    <row r="95" spans="1:78" x14ac:dyDescent="0.25">
      <c r="A95" s="28" t="s">
        <v>266</v>
      </c>
      <c r="B95" s="28" t="s">
        <v>267</v>
      </c>
      <c r="C95" s="12">
        <v>0</v>
      </c>
      <c r="D95" s="12">
        <v>30214</v>
      </c>
      <c r="E95" s="12">
        <v>731</v>
      </c>
      <c r="F95" s="12">
        <v>8284</v>
      </c>
      <c r="G95" s="12">
        <v>0</v>
      </c>
      <c r="H95" s="12">
        <v>16643</v>
      </c>
      <c r="I95" s="12">
        <v>0</v>
      </c>
      <c r="J95" s="12">
        <v>2350</v>
      </c>
      <c r="K95" s="12">
        <v>921</v>
      </c>
      <c r="L95" s="12">
        <v>0</v>
      </c>
      <c r="M95" s="13">
        <v>3611</v>
      </c>
      <c r="N95" s="12">
        <v>1295</v>
      </c>
      <c r="O95" s="12">
        <v>0</v>
      </c>
      <c r="P95" s="13">
        <v>12110</v>
      </c>
      <c r="Q95" s="12">
        <v>0</v>
      </c>
      <c r="R95" s="13">
        <v>395</v>
      </c>
      <c r="S95" s="12">
        <v>18306</v>
      </c>
      <c r="T95" s="12">
        <v>19031</v>
      </c>
      <c r="U95" s="12">
        <v>395</v>
      </c>
      <c r="V95" s="12">
        <v>266</v>
      </c>
      <c r="W95" s="12">
        <v>790</v>
      </c>
      <c r="X95" s="12">
        <v>0</v>
      </c>
      <c r="Y95" s="12">
        <v>285888</v>
      </c>
      <c r="Z95" s="12">
        <v>0</v>
      </c>
      <c r="AA95" s="12">
        <v>17199</v>
      </c>
      <c r="AB95" s="12">
        <v>53000</v>
      </c>
      <c r="AC95" s="12">
        <v>44738</v>
      </c>
      <c r="AD95" s="12">
        <v>7208</v>
      </c>
      <c r="AE95" s="12">
        <v>48000</v>
      </c>
      <c r="AF95" s="12">
        <v>0</v>
      </c>
      <c r="AG95" s="13">
        <v>790</v>
      </c>
      <c r="AH95" s="13">
        <v>558324</v>
      </c>
      <c r="AI95" s="12">
        <v>790</v>
      </c>
      <c r="AJ95" s="12">
        <v>0</v>
      </c>
      <c r="AK95" s="12">
        <v>267</v>
      </c>
      <c r="AL95" s="12">
        <v>9161</v>
      </c>
      <c r="AM95" s="13">
        <v>2029</v>
      </c>
      <c r="AN95" s="12">
        <v>0</v>
      </c>
      <c r="AO95" s="12">
        <v>395</v>
      </c>
      <c r="AP95" s="12">
        <v>1579</v>
      </c>
      <c r="AQ95" s="12">
        <v>0</v>
      </c>
      <c r="AR95" s="12">
        <v>564823</v>
      </c>
      <c r="AS95" s="12">
        <v>8512</v>
      </c>
      <c r="AT95" s="12">
        <v>3554</v>
      </c>
      <c r="AU95" s="12">
        <v>3159</v>
      </c>
      <c r="AV95" s="12">
        <v>0</v>
      </c>
      <c r="AW95" s="12">
        <v>58790</v>
      </c>
      <c r="AX95" s="12">
        <v>0</v>
      </c>
      <c r="AY95" s="12">
        <v>0</v>
      </c>
      <c r="AZ95" s="12">
        <v>0</v>
      </c>
      <c r="BA95" s="12">
        <v>3532</v>
      </c>
      <c r="BB95" s="12">
        <v>0</v>
      </c>
      <c r="BC95" s="12">
        <v>395</v>
      </c>
      <c r="BD95" s="13">
        <v>494216</v>
      </c>
      <c r="BE95" s="12">
        <v>790</v>
      </c>
      <c r="BF95" s="13">
        <v>1316625</v>
      </c>
      <c r="BG95" s="12">
        <v>9030</v>
      </c>
      <c r="BH95" s="12">
        <v>66481</v>
      </c>
      <c r="BI95" s="12">
        <v>395</v>
      </c>
      <c r="BJ95" s="12">
        <v>2644</v>
      </c>
      <c r="BK95" s="12">
        <v>0</v>
      </c>
      <c r="BL95" s="12">
        <v>790</v>
      </c>
      <c r="BM95" s="12">
        <v>1974</v>
      </c>
      <c r="BN95" s="12">
        <v>518070</v>
      </c>
      <c r="BO95" s="12">
        <v>0</v>
      </c>
      <c r="BP95" s="12">
        <v>2764</v>
      </c>
      <c r="BQ95" s="12">
        <v>0</v>
      </c>
      <c r="BR95" s="12">
        <v>-165199</v>
      </c>
      <c r="BS95" s="12">
        <v>90768</v>
      </c>
      <c r="BT95" s="12">
        <v>38079</v>
      </c>
      <c r="BU95" s="13">
        <v>5808</v>
      </c>
      <c r="BV95" s="12">
        <v>24480</v>
      </c>
      <c r="BW95" s="12">
        <v>394.84</v>
      </c>
      <c r="BX95" s="12">
        <v>339125</v>
      </c>
      <c r="BY95" s="12">
        <v>0</v>
      </c>
      <c r="BZ95" s="12">
        <f t="shared" si="26"/>
        <v>4534709.84</v>
      </c>
    </row>
    <row r="96" spans="1:78" x14ac:dyDescent="0.25">
      <c r="A96" s="28" t="s">
        <v>268</v>
      </c>
      <c r="B96" s="28" t="s">
        <v>269</v>
      </c>
      <c r="C96" s="12"/>
      <c r="D96" s="12"/>
      <c r="E96" s="12"/>
      <c r="F96" s="12"/>
      <c r="G96" s="12"/>
      <c r="H96" s="12"/>
      <c r="I96" s="12"/>
      <c r="J96" s="12"/>
      <c r="K96" s="12">
        <v>0</v>
      </c>
      <c r="L96" s="12">
        <v>0</v>
      </c>
      <c r="M96" s="13"/>
      <c r="N96" s="12"/>
      <c r="O96" s="12"/>
      <c r="P96" s="13"/>
      <c r="Q96" s="12"/>
      <c r="R96" s="13">
        <v>0</v>
      </c>
      <c r="S96" s="12"/>
      <c r="T96" s="12">
        <v>0</v>
      </c>
      <c r="U96" s="12"/>
      <c r="V96" s="12"/>
      <c r="W96" s="12"/>
      <c r="X96" s="12"/>
      <c r="Y96" s="12"/>
      <c r="Z96" s="12"/>
      <c r="AA96" s="12"/>
      <c r="AB96" s="12"/>
      <c r="AC96" s="12">
        <v>0</v>
      </c>
      <c r="AD96" s="12"/>
      <c r="AE96" s="12"/>
      <c r="AF96" s="12"/>
      <c r="AG96" s="13"/>
      <c r="AH96" s="13"/>
      <c r="AI96" s="12"/>
      <c r="AJ96" s="12"/>
      <c r="AK96" s="12"/>
      <c r="AL96" s="12">
        <v>0</v>
      </c>
      <c r="AM96" s="13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12"/>
      <c r="BF96" s="13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3"/>
      <c r="BV96" s="12"/>
      <c r="BW96" s="12"/>
      <c r="BX96" s="12"/>
      <c r="BY96" s="12"/>
      <c r="BZ96" s="12">
        <f t="shared" si="26"/>
        <v>0</v>
      </c>
    </row>
    <row r="97" spans="1:78" x14ac:dyDescent="0.25">
      <c r="A97" s="28" t="s">
        <v>270</v>
      </c>
      <c r="B97" s="28" t="s">
        <v>271</v>
      </c>
      <c r="C97" s="12">
        <v>0</v>
      </c>
      <c r="D97" s="12"/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3"/>
      <c r="N97" s="12">
        <v>0</v>
      </c>
      <c r="O97" s="12">
        <v>0</v>
      </c>
      <c r="P97" s="13"/>
      <c r="Q97" s="12">
        <v>0</v>
      </c>
      <c r="R97" s="13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3"/>
      <c r="AH97" s="13"/>
      <c r="AI97" s="12">
        <v>0</v>
      </c>
      <c r="AJ97" s="12">
        <v>0</v>
      </c>
      <c r="AK97" s="12">
        <v>0</v>
      </c>
      <c r="AL97" s="12">
        <v>0</v>
      </c>
      <c r="AM97" s="13"/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3"/>
      <c r="BE97" s="12">
        <v>0</v>
      </c>
      <c r="BF97" s="13"/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3"/>
      <c r="BV97" s="12">
        <v>0</v>
      </c>
      <c r="BW97" s="12">
        <v>0</v>
      </c>
      <c r="BX97" s="12">
        <v>0</v>
      </c>
      <c r="BY97" s="12">
        <v>0</v>
      </c>
      <c r="BZ97" s="12">
        <f t="shared" si="26"/>
        <v>0</v>
      </c>
    </row>
    <row r="98" spans="1:78" x14ac:dyDescent="0.25">
      <c r="A98" s="28" t="s">
        <v>272</v>
      </c>
      <c r="B98" s="28" t="s">
        <v>273</v>
      </c>
      <c r="C98" s="12">
        <v>0</v>
      </c>
      <c r="D98" s="12"/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3"/>
      <c r="N98" s="12">
        <v>0</v>
      </c>
      <c r="O98" s="12">
        <v>0</v>
      </c>
      <c r="P98" s="13"/>
      <c r="Q98" s="12">
        <v>0</v>
      </c>
      <c r="R98" s="13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3"/>
      <c r="AH98" s="13"/>
      <c r="AI98" s="12">
        <v>0</v>
      </c>
      <c r="AJ98" s="12">
        <v>0</v>
      </c>
      <c r="AK98" s="12">
        <v>0</v>
      </c>
      <c r="AL98" s="12">
        <v>0</v>
      </c>
      <c r="AM98" s="13"/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3"/>
      <c r="BE98" s="12">
        <v>0</v>
      </c>
      <c r="BF98" s="13"/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3"/>
      <c r="BV98" s="12">
        <v>0</v>
      </c>
      <c r="BW98" s="12">
        <v>224</v>
      </c>
      <c r="BX98" s="12">
        <v>0</v>
      </c>
      <c r="BY98" s="12">
        <v>0</v>
      </c>
      <c r="BZ98" s="12">
        <f t="shared" si="26"/>
        <v>224</v>
      </c>
    </row>
    <row r="99" spans="1:78" x14ac:dyDescent="0.25">
      <c r="A99" s="28" t="s">
        <v>274</v>
      </c>
      <c r="B99" s="28" t="s">
        <v>275</v>
      </c>
      <c r="C99" s="12"/>
      <c r="D99" s="12"/>
      <c r="E99" s="12"/>
      <c r="F99" s="12"/>
      <c r="G99" s="12"/>
      <c r="H99" s="12"/>
      <c r="I99" s="12"/>
      <c r="J99" s="12"/>
      <c r="K99" s="12">
        <v>0</v>
      </c>
      <c r="L99" s="12">
        <v>0</v>
      </c>
      <c r="M99" s="13"/>
      <c r="N99" s="12"/>
      <c r="O99" s="12"/>
      <c r="P99" s="13"/>
      <c r="Q99" s="12"/>
      <c r="R99" s="13">
        <v>0</v>
      </c>
      <c r="S99" s="12"/>
      <c r="T99" s="12">
        <v>0</v>
      </c>
      <c r="U99" s="12"/>
      <c r="V99" s="12"/>
      <c r="W99" s="12"/>
      <c r="X99" s="12"/>
      <c r="Y99" s="12"/>
      <c r="Z99" s="12"/>
      <c r="AA99" s="12"/>
      <c r="AB99" s="12"/>
      <c r="AC99" s="12">
        <v>0</v>
      </c>
      <c r="AD99" s="12"/>
      <c r="AE99" s="12"/>
      <c r="AF99" s="12"/>
      <c r="AG99" s="13"/>
      <c r="AH99" s="13"/>
      <c r="AI99" s="12"/>
      <c r="AJ99" s="12"/>
      <c r="AK99" s="12"/>
      <c r="AL99" s="12">
        <v>0</v>
      </c>
      <c r="AM99" s="13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12"/>
      <c r="BF99" s="13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3"/>
      <c r="BV99" s="12"/>
      <c r="BW99" s="12"/>
      <c r="BX99" s="12"/>
      <c r="BY99" s="12"/>
      <c r="BZ99" s="12">
        <f t="shared" si="26"/>
        <v>0</v>
      </c>
    </row>
    <row r="100" spans="1:78" x14ac:dyDescent="0.25">
      <c r="A100" s="28" t="s">
        <v>276</v>
      </c>
      <c r="B100" s="28" t="s">
        <v>277</v>
      </c>
      <c r="C100" s="12">
        <v>0</v>
      </c>
      <c r="D100" s="12"/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3"/>
      <c r="N100" s="12">
        <v>0</v>
      </c>
      <c r="O100" s="12">
        <v>0</v>
      </c>
      <c r="P100" s="13"/>
      <c r="Q100" s="12">
        <v>0</v>
      </c>
      <c r="R100" s="13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3"/>
      <c r="AH100" s="13"/>
      <c r="AI100" s="12">
        <v>0</v>
      </c>
      <c r="AJ100" s="12">
        <v>0</v>
      </c>
      <c r="AK100" s="12">
        <v>0</v>
      </c>
      <c r="AL100" s="12">
        <v>0</v>
      </c>
      <c r="AM100" s="13"/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3"/>
      <c r="BE100" s="12">
        <v>0</v>
      </c>
      <c r="BF100" s="13"/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3"/>
      <c r="BV100" s="12">
        <v>0</v>
      </c>
      <c r="BW100" s="12">
        <v>0</v>
      </c>
      <c r="BX100" s="12">
        <v>0</v>
      </c>
      <c r="BY100" s="12">
        <v>0</v>
      </c>
      <c r="BZ100" s="12">
        <f t="shared" si="26"/>
        <v>0</v>
      </c>
    </row>
    <row r="101" spans="1:78" x14ac:dyDescent="0.25">
      <c r="A101" s="28" t="s">
        <v>278</v>
      </c>
      <c r="B101" s="28" t="s">
        <v>279</v>
      </c>
      <c r="C101" s="12"/>
      <c r="D101" s="12"/>
      <c r="E101" s="12"/>
      <c r="F101" s="12"/>
      <c r="G101" s="12"/>
      <c r="H101" s="12"/>
      <c r="I101" s="12"/>
      <c r="J101" s="12"/>
      <c r="K101" s="12">
        <v>0</v>
      </c>
      <c r="L101" s="12">
        <v>0</v>
      </c>
      <c r="M101" s="13"/>
      <c r="N101" s="12"/>
      <c r="O101" s="12"/>
      <c r="P101" s="13"/>
      <c r="Q101" s="12"/>
      <c r="R101" s="13">
        <v>0</v>
      </c>
      <c r="S101" s="12"/>
      <c r="T101" s="12">
        <v>0</v>
      </c>
      <c r="U101" s="12"/>
      <c r="V101" s="12"/>
      <c r="W101" s="12"/>
      <c r="X101" s="12"/>
      <c r="Y101" s="12"/>
      <c r="Z101" s="12"/>
      <c r="AA101" s="12"/>
      <c r="AB101" s="12"/>
      <c r="AC101" s="12">
        <v>0</v>
      </c>
      <c r="AD101" s="12"/>
      <c r="AE101" s="12"/>
      <c r="AF101" s="12"/>
      <c r="AG101" s="13"/>
      <c r="AH101" s="13"/>
      <c r="AI101" s="12"/>
      <c r="AJ101" s="12"/>
      <c r="AK101" s="12"/>
      <c r="AL101" s="12">
        <v>0</v>
      </c>
      <c r="AM101" s="13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12"/>
      <c r="BF101" s="13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3"/>
      <c r="BV101" s="12"/>
      <c r="BW101" s="12"/>
      <c r="BX101" s="12"/>
      <c r="BY101" s="12"/>
      <c r="BZ101" s="12">
        <f t="shared" si="26"/>
        <v>0</v>
      </c>
    </row>
    <row r="102" spans="1:78" x14ac:dyDescent="0.25">
      <c r="A102" s="28" t="s">
        <v>280</v>
      </c>
      <c r="B102" s="28" t="s">
        <v>281</v>
      </c>
      <c r="C102" s="12"/>
      <c r="D102" s="12"/>
      <c r="E102" s="12"/>
      <c r="F102" s="12"/>
      <c r="G102" s="12"/>
      <c r="H102" s="12"/>
      <c r="I102" s="12"/>
      <c r="J102" s="12"/>
      <c r="K102" s="12">
        <v>0</v>
      </c>
      <c r="L102" s="12">
        <v>0</v>
      </c>
      <c r="M102" s="13"/>
      <c r="N102" s="12"/>
      <c r="O102" s="12"/>
      <c r="P102" s="13"/>
      <c r="Q102" s="12"/>
      <c r="R102" s="13">
        <v>0</v>
      </c>
      <c r="S102" s="12"/>
      <c r="T102" s="12">
        <v>0</v>
      </c>
      <c r="U102" s="12"/>
      <c r="V102" s="12"/>
      <c r="W102" s="12"/>
      <c r="X102" s="12"/>
      <c r="Y102" s="12"/>
      <c r="Z102" s="12"/>
      <c r="AA102" s="12"/>
      <c r="AB102" s="12"/>
      <c r="AC102" s="12">
        <v>0</v>
      </c>
      <c r="AD102" s="12"/>
      <c r="AE102" s="12"/>
      <c r="AF102" s="12"/>
      <c r="AG102" s="13"/>
      <c r="AH102" s="13"/>
      <c r="AI102" s="12"/>
      <c r="AJ102" s="12"/>
      <c r="AK102" s="12"/>
      <c r="AL102" s="12">
        <v>0</v>
      </c>
      <c r="AM102" s="13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12"/>
      <c r="BF102" s="13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3"/>
      <c r="BV102" s="12"/>
      <c r="BW102" s="12"/>
      <c r="BX102" s="12"/>
      <c r="BY102" s="12"/>
      <c r="BZ102" s="12">
        <f t="shared" si="26"/>
        <v>0</v>
      </c>
    </row>
    <row r="103" spans="1:78" x14ac:dyDescent="0.25">
      <c r="A103" s="28" t="s">
        <v>282</v>
      </c>
      <c r="B103" s="28" t="s">
        <v>283</v>
      </c>
      <c r="C103" s="12">
        <v>392179</v>
      </c>
      <c r="D103" s="12">
        <v>2509967</v>
      </c>
      <c r="E103" s="12">
        <v>113925</v>
      </c>
      <c r="F103" s="12">
        <v>1352849</v>
      </c>
      <c r="G103" s="12">
        <v>394019</v>
      </c>
      <c r="H103" s="12">
        <v>311960</v>
      </c>
      <c r="I103" s="12">
        <v>255297</v>
      </c>
      <c r="J103" s="12">
        <v>1438658</v>
      </c>
      <c r="K103" s="12">
        <v>210703</v>
      </c>
      <c r="L103" s="12">
        <v>438982</v>
      </c>
      <c r="M103" s="13">
        <v>691197</v>
      </c>
      <c r="N103" s="12">
        <v>4164330</v>
      </c>
      <c r="O103" s="12">
        <v>126140</v>
      </c>
      <c r="P103" s="13">
        <v>2745377</v>
      </c>
      <c r="Q103" s="12">
        <v>824696</v>
      </c>
      <c r="R103" s="13">
        <v>588437</v>
      </c>
      <c r="S103" s="12">
        <v>864401</v>
      </c>
      <c r="T103" s="12">
        <v>524629</v>
      </c>
      <c r="U103" s="12">
        <v>526028</v>
      </c>
      <c r="V103" s="12">
        <v>986266</v>
      </c>
      <c r="W103" s="12">
        <v>204281</v>
      </c>
      <c r="X103" s="12">
        <v>539979</v>
      </c>
      <c r="Y103" s="12">
        <v>2829858</v>
      </c>
      <c r="Z103" s="12">
        <v>199120</v>
      </c>
      <c r="AA103" s="12">
        <v>442788</v>
      </c>
      <c r="AB103" s="12">
        <v>118395</v>
      </c>
      <c r="AC103" s="12">
        <v>1889630</v>
      </c>
      <c r="AD103" s="12">
        <v>122380</v>
      </c>
      <c r="AE103" s="12">
        <v>514056</v>
      </c>
      <c r="AF103" s="12">
        <v>155148</v>
      </c>
      <c r="AG103" s="13">
        <v>423866</v>
      </c>
      <c r="AH103" s="13">
        <v>7876203</v>
      </c>
      <c r="AI103" s="12">
        <v>1106535</v>
      </c>
      <c r="AJ103" s="12">
        <v>121461</v>
      </c>
      <c r="AK103" s="12">
        <v>108630</v>
      </c>
      <c r="AL103" s="12">
        <v>360723</v>
      </c>
      <c r="AM103" s="13">
        <v>3566822</v>
      </c>
      <c r="AN103" s="12">
        <v>267471</v>
      </c>
      <c r="AO103" s="12">
        <v>1210360</v>
      </c>
      <c r="AP103" s="12">
        <v>1980101</v>
      </c>
      <c r="AQ103" s="12">
        <v>680871</v>
      </c>
      <c r="AR103" s="12">
        <v>281997</v>
      </c>
      <c r="AS103" s="12">
        <v>182190</v>
      </c>
      <c r="AT103" s="12">
        <v>3240965</v>
      </c>
      <c r="AU103" s="12">
        <v>1214137</v>
      </c>
      <c r="AV103" s="12">
        <v>252136</v>
      </c>
      <c r="AW103" s="12">
        <v>361519</v>
      </c>
      <c r="AX103" s="12">
        <v>1732733</v>
      </c>
      <c r="AY103" s="12">
        <v>40145</v>
      </c>
      <c r="AZ103" s="12">
        <v>605870</v>
      </c>
      <c r="BA103" s="12">
        <v>478660</v>
      </c>
      <c r="BB103" s="12">
        <v>682298</v>
      </c>
      <c r="BC103" s="12">
        <v>709065</v>
      </c>
      <c r="BD103" s="13">
        <v>1311415</v>
      </c>
      <c r="BE103" s="12">
        <v>1741980</v>
      </c>
      <c r="BF103" s="13">
        <v>2460836</v>
      </c>
      <c r="BG103" s="12">
        <v>3361481</v>
      </c>
      <c r="BH103" s="12">
        <v>352469</v>
      </c>
      <c r="BI103" s="12">
        <v>578980</v>
      </c>
      <c r="BJ103" s="12">
        <v>1290674</v>
      </c>
      <c r="BK103" s="12">
        <v>256914</v>
      </c>
      <c r="BL103" s="12">
        <v>322764</v>
      </c>
      <c r="BM103" s="12">
        <v>960268</v>
      </c>
      <c r="BN103" s="12">
        <v>1196880</v>
      </c>
      <c r="BO103" s="12">
        <v>768623</v>
      </c>
      <c r="BP103" s="12">
        <v>2056126</v>
      </c>
      <c r="BQ103" s="12">
        <v>414555</v>
      </c>
      <c r="BR103" s="12">
        <v>351085</v>
      </c>
      <c r="BS103" s="12">
        <v>571822</v>
      </c>
      <c r="BT103" s="12">
        <v>834103</v>
      </c>
      <c r="BU103" s="13">
        <v>1815350</v>
      </c>
      <c r="BV103" s="12">
        <v>2133741</v>
      </c>
      <c r="BW103" s="12">
        <v>2424535</v>
      </c>
      <c r="BX103" s="12">
        <v>0</v>
      </c>
      <c r="BY103" s="12">
        <v>0</v>
      </c>
      <c r="BZ103" s="12">
        <f t="shared" si="26"/>
        <v>79165034</v>
      </c>
    </row>
    <row r="104" spans="1:78" x14ac:dyDescent="0.25">
      <c r="A104" s="28" t="s">
        <v>284</v>
      </c>
      <c r="B104" s="28" t="s">
        <v>285</v>
      </c>
      <c r="C104" s="12">
        <v>1127071</v>
      </c>
      <c r="D104" s="12">
        <v>7840918</v>
      </c>
      <c r="E104" s="12">
        <v>399628</v>
      </c>
      <c r="F104" s="12">
        <v>3679502</v>
      </c>
      <c r="G104" s="12">
        <v>1136780</v>
      </c>
      <c r="H104" s="12">
        <v>972299</v>
      </c>
      <c r="I104" s="12">
        <v>816417</v>
      </c>
      <c r="J104" s="12">
        <v>4575351</v>
      </c>
      <c r="K104" s="12">
        <v>738216</v>
      </c>
      <c r="L104" s="12">
        <v>1420946</v>
      </c>
      <c r="M104" s="13">
        <v>2180714</v>
      </c>
      <c r="N104" s="12">
        <v>12886085</v>
      </c>
      <c r="O104" s="12">
        <v>357391</v>
      </c>
      <c r="P104" s="13">
        <v>8421553</v>
      </c>
      <c r="Q104" s="12">
        <v>2524366</v>
      </c>
      <c r="R104" s="13">
        <v>1769701</v>
      </c>
      <c r="S104" s="12">
        <v>2766941</v>
      </c>
      <c r="T104" s="12">
        <v>1561855</v>
      </c>
      <c r="U104" s="12">
        <v>1637913</v>
      </c>
      <c r="V104" s="12">
        <v>3002488</v>
      </c>
      <c r="W104" s="12">
        <v>644540</v>
      </c>
      <c r="X104" s="12">
        <v>1694819</v>
      </c>
      <c r="Y104" s="12">
        <v>9053949</v>
      </c>
      <c r="Z104" s="12">
        <v>648573</v>
      </c>
      <c r="AA104" s="12">
        <v>1259840</v>
      </c>
      <c r="AB104" s="12">
        <v>337589</v>
      </c>
      <c r="AC104" s="12">
        <v>5750115</v>
      </c>
      <c r="AD104" s="12">
        <v>375486</v>
      </c>
      <c r="AE104" s="12">
        <v>1237400</v>
      </c>
      <c r="AF104" s="12">
        <v>449913</v>
      </c>
      <c r="AG104" s="13">
        <v>1620052</v>
      </c>
      <c r="AH104" s="13">
        <v>25128216</v>
      </c>
      <c r="AI104" s="12">
        <v>3354756</v>
      </c>
      <c r="AJ104" s="12">
        <v>345782</v>
      </c>
      <c r="AK104" s="12">
        <v>404662</v>
      </c>
      <c r="AL104" s="12">
        <v>916709</v>
      </c>
      <c r="AM104" s="13">
        <v>11466236</v>
      </c>
      <c r="AN104" s="12">
        <v>775150</v>
      </c>
      <c r="AO104" s="12">
        <v>3860865</v>
      </c>
      <c r="AP104" s="12">
        <v>5628673</v>
      </c>
      <c r="AQ104" s="12">
        <v>1860359</v>
      </c>
      <c r="AR104" s="12">
        <v>877682</v>
      </c>
      <c r="AS104" s="12">
        <v>521207</v>
      </c>
      <c r="AT104" s="12">
        <v>10467497</v>
      </c>
      <c r="AU104" s="12">
        <v>2687599</v>
      </c>
      <c r="AV104" s="12">
        <v>772422</v>
      </c>
      <c r="AW104" s="12">
        <v>1292372</v>
      </c>
      <c r="AX104" s="12">
        <v>5181139</v>
      </c>
      <c r="AY104" s="12">
        <v>116343</v>
      </c>
      <c r="AZ104" s="12">
        <v>1626312</v>
      </c>
      <c r="BA104" s="12">
        <v>1404400</v>
      </c>
      <c r="BB104" s="12">
        <v>2107672</v>
      </c>
      <c r="BC104" s="12">
        <v>2052668</v>
      </c>
      <c r="BD104" s="13">
        <v>4143791</v>
      </c>
      <c r="BE104" s="12">
        <v>5020534</v>
      </c>
      <c r="BF104" s="13">
        <v>7434873</v>
      </c>
      <c r="BG104" s="12">
        <v>10550323</v>
      </c>
      <c r="BH104" s="12">
        <v>1001115</v>
      </c>
      <c r="BI104" s="12">
        <v>1828335</v>
      </c>
      <c r="BJ104" s="12">
        <v>3656459</v>
      </c>
      <c r="BK104" s="12">
        <v>826367</v>
      </c>
      <c r="BL104" s="12">
        <v>1022105</v>
      </c>
      <c r="BM104" s="12">
        <v>2958376</v>
      </c>
      <c r="BN104" s="12">
        <v>3281442</v>
      </c>
      <c r="BO104" s="12">
        <v>2408173</v>
      </c>
      <c r="BP104" s="12">
        <v>6129206</v>
      </c>
      <c r="BQ104" s="12">
        <v>1290149</v>
      </c>
      <c r="BR104" s="12">
        <v>958539</v>
      </c>
      <c r="BS104" s="12">
        <v>1681645</v>
      </c>
      <c r="BT104" s="12">
        <v>2520533</v>
      </c>
      <c r="BU104" s="13">
        <v>5681738</v>
      </c>
      <c r="BV104" s="12">
        <v>7077184</v>
      </c>
      <c r="BW104" s="12">
        <v>7338642</v>
      </c>
      <c r="BX104" s="12">
        <v>0</v>
      </c>
      <c r="BY104" s="12">
        <v>0</v>
      </c>
      <c r="BZ104" s="12">
        <f t="shared" si="26"/>
        <v>242546661</v>
      </c>
    </row>
    <row r="105" spans="1:78" x14ac:dyDescent="0.25">
      <c r="A105" s="28" t="s">
        <v>286</v>
      </c>
      <c r="B105" s="28" t="s">
        <v>287</v>
      </c>
      <c r="C105" s="12">
        <v>1980907</v>
      </c>
      <c r="D105" s="12">
        <v>13298425</v>
      </c>
      <c r="E105" s="12">
        <v>698396</v>
      </c>
      <c r="F105" s="12">
        <v>6868512</v>
      </c>
      <c r="G105" s="12">
        <v>2367572</v>
      </c>
      <c r="H105" s="12">
        <v>1768010</v>
      </c>
      <c r="I105" s="12">
        <v>1394111</v>
      </c>
      <c r="J105" s="12">
        <v>8025332</v>
      </c>
      <c r="K105" s="12">
        <v>1284211</v>
      </c>
      <c r="L105" s="12">
        <v>2271788</v>
      </c>
      <c r="M105" s="13">
        <v>3981344</v>
      </c>
      <c r="N105" s="12">
        <v>23195839</v>
      </c>
      <c r="O105" s="12">
        <v>710895</v>
      </c>
      <c r="P105" s="13">
        <v>13601291</v>
      </c>
      <c r="Q105" s="12">
        <v>4832154</v>
      </c>
      <c r="R105" s="13">
        <v>3177020</v>
      </c>
      <c r="S105" s="12">
        <v>4640032</v>
      </c>
      <c r="T105" s="12">
        <v>2873906</v>
      </c>
      <c r="U105" s="12">
        <v>2746644</v>
      </c>
      <c r="V105" s="12">
        <v>5469294</v>
      </c>
      <c r="W105" s="12">
        <v>1129534</v>
      </c>
      <c r="X105" s="12">
        <v>2891375</v>
      </c>
      <c r="Y105" s="12">
        <v>17577903</v>
      </c>
      <c r="Z105" s="12">
        <v>1186502</v>
      </c>
      <c r="AA105" s="12">
        <v>2354359</v>
      </c>
      <c r="AB105" s="12">
        <v>600083</v>
      </c>
      <c r="AC105" s="12">
        <v>10030715</v>
      </c>
      <c r="AD105" s="12">
        <v>757829</v>
      </c>
      <c r="AE105" s="12">
        <v>1982984</v>
      </c>
      <c r="AF105" s="12">
        <v>770092</v>
      </c>
      <c r="AG105" s="13">
        <v>2867735</v>
      </c>
      <c r="AH105" s="13">
        <v>44906104</v>
      </c>
      <c r="AI105" s="12">
        <v>5945850</v>
      </c>
      <c r="AJ105" s="12">
        <v>639086</v>
      </c>
      <c r="AK105" s="12">
        <v>754146</v>
      </c>
      <c r="AL105" s="12">
        <v>1732486</v>
      </c>
      <c r="AM105" s="13">
        <v>21152240</v>
      </c>
      <c r="AN105" s="12">
        <v>909727</v>
      </c>
      <c r="AO105" s="12">
        <v>7311051</v>
      </c>
      <c r="AP105" s="12">
        <v>9157421</v>
      </c>
      <c r="AQ105" s="12">
        <v>3660510</v>
      </c>
      <c r="AR105" s="12">
        <v>1845496</v>
      </c>
      <c r="AS105" s="12">
        <v>969343</v>
      </c>
      <c r="AT105" s="12">
        <v>18783615</v>
      </c>
      <c r="AU105" s="12">
        <v>4752143</v>
      </c>
      <c r="AV105" s="12">
        <v>1283899</v>
      </c>
      <c r="AW105" s="12">
        <v>2222072</v>
      </c>
      <c r="AX105" s="12">
        <v>10690312</v>
      </c>
      <c r="AY105" s="12">
        <v>253745</v>
      </c>
      <c r="AZ105" s="12">
        <v>2405867</v>
      </c>
      <c r="BA105" s="12">
        <v>2572086</v>
      </c>
      <c r="BB105" s="12">
        <v>3528411</v>
      </c>
      <c r="BC105" s="12">
        <v>3669535</v>
      </c>
      <c r="BD105" s="13">
        <v>7556755</v>
      </c>
      <c r="BE105" s="12">
        <v>8517179</v>
      </c>
      <c r="BF105" s="13">
        <v>11757690</v>
      </c>
      <c r="BG105" s="12">
        <v>19926074</v>
      </c>
      <c r="BH105" s="12">
        <v>1392802</v>
      </c>
      <c r="BI105" s="12">
        <v>3412479</v>
      </c>
      <c r="BJ105" s="12">
        <v>6753291</v>
      </c>
      <c r="BK105" s="12">
        <v>1586776</v>
      </c>
      <c r="BL105" s="12">
        <v>1721245</v>
      </c>
      <c r="BM105" s="12">
        <v>5183501</v>
      </c>
      <c r="BN105" s="12">
        <v>6847252</v>
      </c>
      <c r="BO105" s="12">
        <v>3167645</v>
      </c>
      <c r="BP105" s="12">
        <v>10277661</v>
      </c>
      <c r="BQ105" s="12">
        <v>2365053</v>
      </c>
      <c r="BR105" s="12">
        <v>1815578</v>
      </c>
      <c r="BS105" s="12">
        <v>2964755</v>
      </c>
      <c r="BT105" s="12">
        <v>4734843</v>
      </c>
      <c r="BU105" s="13">
        <v>10080696</v>
      </c>
      <c r="BV105" s="12">
        <v>12539886</v>
      </c>
      <c r="BW105" s="12">
        <v>13036113</v>
      </c>
      <c r="BX105" s="12">
        <v>0</v>
      </c>
      <c r="BY105" s="12">
        <v>0</v>
      </c>
      <c r="BZ105" s="12">
        <f t="shared" si="26"/>
        <v>432117213</v>
      </c>
    </row>
    <row r="106" spans="1:78" x14ac:dyDescent="0.25">
      <c r="A106" s="28" t="s">
        <v>288</v>
      </c>
      <c r="B106" s="28" t="s">
        <v>289</v>
      </c>
      <c r="C106" s="12">
        <v>709014</v>
      </c>
      <c r="D106" s="12">
        <v>4015063</v>
      </c>
      <c r="E106" s="12">
        <v>209269</v>
      </c>
      <c r="F106" s="12">
        <v>2093428</v>
      </c>
      <c r="G106" s="12">
        <v>379508</v>
      </c>
      <c r="H106" s="12">
        <v>680281</v>
      </c>
      <c r="I106" s="12">
        <v>665476</v>
      </c>
      <c r="J106" s="12">
        <v>4438304</v>
      </c>
      <c r="K106" s="12">
        <v>426929</v>
      </c>
      <c r="L106" s="12">
        <v>565379</v>
      </c>
      <c r="M106" s="13">
        <v>1426244</v>
      </c>
      <c r="N106" s="12">
        <v>8199809</v>
      </c>
      <c r="O106" s="12">
        <v>165452</v>
      </c>
      <c r="P106" s="13">
        <v>5220059</v>
      </c>
      <c r="Q106" s="12">
        <v>2339062</v>
      </c>
      <c r="R106" s="13">
        <v>1479852</v>
      </c>
      <c r="S106" s="12">
        <v>806898</v>
      </c>
      <c r="T106" s="12">
        <v>1397227</v>
      </c>
      <c r="U106" s="12">
        <v>729912</v>
      </c>
      <c r="V106" s="12">
        <v>2771711</v>
      </c>
      <c r="W106" s="12">
        <v>458925</v>
      </c>
      <c r="X106" s="12">
        <v>2184172</v>
      </c>
      <c r="Y106" s="12">
        <v>6548471</v>
      </c>
      <c r="Z106" s="12">
        <v>521368</v>
      </c>
      <c r="AA106" s="12">
        <v>486184</v>
      </c>
      <c r="AB106" s="12">
        <v>260723</v>
      </c>
      <c r="AC106" s="12">
        <v>4593737</v>
      </c>
      <c r="AD106" s="12">
        <v>174661</v>
      </c>
      <c r="AE106" s="12">
        <v>1288367</v>
      </c>
      <c r="AF106" s="12">
        <v>345826</v>
      </c>
      <c r="AG106" s="13">
        <v>1660886</v>
      </c>
      <c r="AH106" s="13">
        <v>15118431</v>
      </c>
      <c r="AI106" s="12">
        <v>2563966</v>
      </c>
      <c r="AJ106" s="12">
        <v>195291</v>
      </c>
      <c r="AK106" s="12">
        <v>206976</v>
      </c>
      <c r="AL106" s="12">
        <v>762546</v>
      </c>
      <c r="AM106" s="13">
        <v>9025210</v>
      </c>
      <c r="AN106" s="12">
        <v>620216</v>
      </c>
      <c r="AO106" s="12">
        <v>3400100</v>
      </c>
      <c r="AP106" s="12">
        <v>2893813</v>
      </c>
      <c r="AQ106" s="12">
        <v>879370</v>
      </c>
      <c r="AR106" s="12">
        <v>723884</v>
      </c>
      <c r="AS106" s="12">
        <v>193154</v>
      </c>
      <c r="AT106" s="12">
        <v>7826372</v>
      </c>
      <c r="AU106" s="12">
        <v>2020408</v>
      </c>
      <c r="AV106" s="12">
        <v>244240</v>
      </c>
      <c r="AW106" s="12">
        <v>313713</v>
      </c>
      <c r="AX106" s="12">
        <v>2853630</v>
      </c>
      <c r="AY106" s="12">
        <v>129826</v>
      </c>
      <c r="AZ106" s="12">
        <v>1416387</v>
      </c>
      <c r="BA106" s="12">
        <v>779636</v>
      </c>
      <c r="BB106" s="12">
        <v>1545818</v>
      </c>
      <c r="BC106" s="12">
        <v>2176621</v>
      </c>
      <c r="BD106" s="13">
        <v>2690771</v>
      </c>
      <c r="BE106" s="12">
        <v>4654186</v>
      </c>
      <c r="BF106" s="13">
        <v>4655481</v>
      </c>
      <c r="BG106" s="12">
        <v>6557065</v>
      </c>
      <c r="BH106" s="12">
        <v>461576</v>
      </c>
      <c r="BI106" s="12">
        <v>1556886</v>
      </c>
      <c r="BJ106" s="12">
        <v>3736634</v>
      </c>
      <c r="BK106" s="12">
        <v>822038</v>
      </c>
      <c r="BL106" s="12">
        <v>513190</v>
      </c>
      <c r="BM106" s="12">
        <v>2282097</v>
      </c>
      <c r="BN106" s="12">
        <v>3150074</v>
      </c>
      <c r="BO106" s="12">
        <v>2354672</v>
      </c>
      <c r="BP106" s="12">
        <v>3942423</v>
      </c>
      <c r="BQ106" s="12">
        <v>369748</v>
      </c>
      <c r="BR106" s="12">
        <v>208265</v>
      </c>
      <c r="BS106" s="12">
        <v>1035426</v>
      </c>
      <c r="BT106" s="12">
        <v>1418843</v>
      </c>
      <c r="BU106" s="13">
        <v>3591081</v>
      </c>
      <c r="BV106" s="12">
        <v>1654121</v>
      </c>
      <c r="BW106" s="12">
        <v>7102063</v>
      </c>
      <c r="BX106" s="12">
        <v>0</v>
      </c>
      <c r="BY106" s="12">
        <v>0</v>
      </c>
      <c r="BZ106" s="12">
        <f t="shared" si="26"/>
        <v>165888445</v>
      </c>
    </row>
    <row r="107" spans="1:78" x14ac:dyDescent="0.25">
      <c r="A107" s="28" t="s">
        <v>290</v>
      </c>
      <c r="B107" s="28" t="s">
        <v>291</v>
      </c>
      <c r="C107" s="12">
        <v>36576</v>
      </c>
      <c r="D107" s="12">
        <v>259455</v>
      </c>
      <c r="E107" s="12">
        <v>3940</v>
      </c>
      <c r="F107" s="12">
        <v>47890</v>
      </c>
      <c r="G107" s="12">
        <v>21421</v>
      </c>
      <c r="H107" s="12">
        <v>4207</v>
      </c>
      <c r="I107" s="12">
        <v>10566</v>
      </c>
      <c r="J107" s="12">
        <v>60355</v>
      </c>
      <c r="K107" s="12">
        <v>29443</v>
      </c>
      <c r="L107" s="12">
        <v>56806</v>
      </c>
      <c r="M107" s="13">
        <v>34742</v>
      </c>
      <c r="N107" s="12">
        <v>265207</v>
      </c>
      <c r="O107" s="12">
        <v>12471</v>
      </c>
      <c r="P107" s="13">
        <v>186207</v>
      </c>
      <c r="Q107" s="12">
        <v>70071</v>
      </c>
      <c r="R107" s="13">
        <v>64301</v>
      </c>
      <c r="S107" s="12">
        <v>98989</v>
      </c>
      <c r="T107" s="12">
        <v>74992</v>
      </c>
      <c r="U107" s="12">
        <v>42937</v>
      </c>
      <c r="V107" s="12">
        <v>87164</v>
      </c>
      <c r="W107" s="12">
        <v>33254</v>
      </c>
      <c r="X107" s="12">
        <v>56426</v>
      </c>
      <c r="Y107" s="12">
        <v>241939</v>
      </c>
      <c r="Z107" s="12">
        <v>27645</v>
      </c>
      <c r="AA107" s="12">
        <v>49668</v>
      </c>
      <c r="AB107" s="12">
        <v>11523</v>
      </c>
      <c r="AC107" s="12">
        <v>192531</v>
      </c>
      <c r="AD107" s="12">
        <v>0</v>
      </c>
      <c r="AE107" s="12">
        <v>10776</v>
      </c>
      <c r="AF107" s="12">
        <v>26391</v>
      </c>
      <c r="AG107" s="13">
        <v>31401</v>
      </c>
      <c r="AH107" s="13">
        <v>451490</v>
      </c>
      <c r="AI107" s="12">
        <v>74676</v>
      </c>
      <c r="AJ107" s="12">
        <v>13131</v>
      </c>
      <c r="AK107" s="12">
        <v>4388</v>
      </c>
      <c r="AL107" s="12">
        <v>34314</v>
      </c>
      <c r="AM107" s="13">
        <v>312724</v>
      </c>
      <c r="AN107" s="12">
        <v>19078</v>
      </c>
      <c r="AO107" s="12">
        <v>91404</v>
      </c>
      <c r="AP107" s="12">
        <v>133351</v>
      </c>
      <c r="AQ107" s="12">
        <v>21329</v>
      </c>
      <c r="AR107" s="12">
        <v>32922</v>
      </c>
      <c r="AS107" s="12">
        <v>41754</v>
      </c>
      <c r="AT107" s="12">
        <v>205551</v>
      </c>
      <c r="AU107" s="12">
        <v>75964</v>
      </c>
      <c r="AV107" s="12">
        <v>12265</v>
      </c>
      <c r="AW107" s="12">
        <v>52146</v>
      </c>
      <c r="AX107" s="12">
        <v>65517</v>
      </c>
      <c r="AY107" s="12">
        <v>9199</v>
      </c>
      <c r="AZ107" s="12">
        <v>66436</v>
      </c>
      <c r="BA107" s="12">
        <v>60968</v>
      </c>
      <c r="BB107" s="12">
        <v>30343</v>
      </c>
      <c r="BC107" s="12">
        <v>20734</v>
      </c>
      <c r="BD107" s="13">
        <v>119821</v>
      </c>
      <c r="BE107" s="12">
        <v>95869</v>
      </c>
      <c r="BF107" s="13">
        <v>193435</v>
      </c>
      <c r="BG107" s="12">
        <v>238579</v>
      </c>
      <c r="BH107" s="12">
        <v>28874</v>
      </c>
      <c r="BI107" s="12">
        <v>44898</v>
      </c>
      <c r="BJ107" s="12">
        <v>79995</v>
      </c>
      <c r="BK107" s="12">
        <v>38366</v>
      </c>
      <c r="BL107" s="12">
        <v>37836</v>
      </c>
      <c r="BM107" s="12">
        <v>72247</v>
      </c>
      <c r="BN107" s="12">
        <v>173954</v>
      </c>
      <c r="BO107" s="12">
        <v>82470</v>
      </c>
      <c r="BP107" s="12">
        <v>220777</v>
      </c>
      <c r="BQ107" s="12">
        <v>144372</v>
      </c>
      <c r="BR107" s="12">
        <v>48086</v>
      </c>
      <c r="BS107" s="12">
        <v>51191</v>
      </c>
      <c r="BT107" s="12">
        <v>29820</v>
      </c>
      <c r="BU107" s="13">
        <v>111874</v>
      </c>
      <c r="BV107" s="12">
        <v>60277</v>
      </c>
      <c r="BW107" s="12">
        <v>25139</v>
      </c>
      <c r="BX107" s="12">
        <v>0</v>
      </c>
      <c r="BY107" s="12">
        <v>0</v>
      </c>
      <c r="BZ107" s="12">
        <f t="shared" si="26"/>
        <v>5876858</v>
      </c>
    </row>
    <row r="108" spans="1:78" x14ac:dyDescent="0.25">
      <c r="A108" s="28" t="s">
        <v>292</v>
      </c>
      <c r="B108" s="28" t="s">
        <v>293</v>
      </c>
      <c r="C108" s="12">
        <v>455729</v>
      </c>
      <c r="D108" s="12">
        <v>1934785</v>
      </c>
      <c r="E108" s="12">
        <v>164786</v>
      </c>
      <c r="F108" s="12">
        <v>1686463</v>
      </c>
      <c r="G108" s="12">
        <v>891237</v>
      </c>
      <c r="H108" s="12">
        <v>398885</v>
      </c>
      <c r="I108" s="12">
        <v>476497</v>
      </c>
      <c r="J108" s="12">
        <v>2374404</v>
      </c>
      <c r="K108" s="12">
        <v>372311</v>
      </c>
      <c r="L108" s="12">
        <v>818800</v>
      </c>
      <c r="M108" s="13">
        <v>784814</v>
      </c>
      <c r="N108" s="12">
        <v>4400290</v>
      </c>
      <c r="O108" s="12">
        <v>94236</v>
      </c>
      <c r="P108" s="13">
        <v>1398079</v>
      </c>
      <c r="Q108" s="12">
        <v>1080273</v>
      </c>
      <c r="R108" s="13">
        <v>452495</v>
      </c>
      <c r="S108" s="12">
        <v>987773</v>
      </c>
      <c r="T108" s="12">
        <v>867023</v>
      </c>
      <c r="U108" s="12">
        <v>775241</v>
      </c>
      <c r="V108" s="12">
        <v>1088006</v>
      </c>
      <c r="W108" s="12">
        <v>167740</v>
      </c>
      <c r="X108" s="12">
        <v>150757</v>
      </c>
      <c r="Y108" s="12">
        <v>4074418</v>
      </c>
      <c r="Z108" s="12">
        <v>259859</v>
      </c>
      <c r="AA108" s="12">
        <v>318188</v>
      </c>
      <c r="AB108" s="12">
        <v>253067</v>
      </c>
      <c r="AC108" s="12">
        <v>1294660</v>
      </c>
      <c r="AD108" s="12">
        <v>320447</v>
      </c>
      <c r="AE108" s="12">
        <v>489887</v>
      </c>
      <c r="AF108" s="12">
        <v>483722</v>
      </c>
      <c r="AG108" s="13">
        <v>535822</v>
      </c>
      <c r="AH108" s="13">
        <v>9623058</v>
      </c>
      <c r="AI108" s="12">
        <v>959029</v>
      </c>
      <c r="AJ108" s="12">
        <v>177375</v>
      </c>
      <c r="AK108" s="12">
        <v>123375</v>
      </c>
      <c r="AL108" s="12">
        <v>425166</v>
      </c>
      <c r="AM108" s="13">
        <v>3310910</v>
      </c>
      <c r="AN108" s="12">
        <v>280176</v>
      </c>
      <c r="AO108" s="12">
        <v>1765178</v>
      </c>
      <c r="AP108" s="12">
        <v>971192</v>
      </c>
      <c r="AQ108" s="12">
        <v>1264279</v>
      </c>
      <c r="AR108" s="12">
        <v>739356</v>
      </c>
      <c r="AS108" s="12">
        <v>186345</v>
      </c>
      <c r="AT108" s="12">
        <v>4190073</v>
      </c>
      <c r="AU108" s="12">
        <v>1137935</v>
      </c>
      <c r="AV108" s="12">
        <v>314023</v>
      </c>
      <c r="AW108" s="12">
        <v>936459</v>
      </c>
      <c r="AX108" s="12">
        <v>3118741</v>
      </c>
      <c r="AY108" s="12">
        <v>50551</v>
      </c>
      <c r="AZ108" s="12">
        <v>685011</v>
      </c>
      <c r="BA108" s="12">
        <v>544908</v>
      </c>
      <c r="BB108" s="12">
        <v>1110544</v>
      </c>
      <c r="BC108" s="12">
        <v>1347450</v>
      </c>
      <c r="BD108" s="13">
        <v>2309582</v>
      </c>
      <c r="BE108" s="12">
        <v>1970076</v>
      </c>
      <c r="BF108" s="13">
        <v>2562687</v>
      </c>
      <c r="BG108" s="12">
        <v>3262982</v>
      </c>
      <c r="BH108" s="12">
        <v>292234</v>
      </c>
      <c r="BI108" s="12">
        <v>662559</v>
      </c>
      <c r="BJ108" s="12">
        <v>1621185</v>
      </c>
      <c r="BK108" s="12">
        <v>469947</v>
      </c>
      <c r="BL108" s="12">
        <v>355702</v>
      </c>
      <c r="BM108" s="12">
        <v>1467198</v>
      </c>
      <c r="BN108" s="12">
        <v>2028072</v>
      </c>
      <c r="BO108" s="12">
        <v>578432</v>
      </c>
      <c r="BP108" s="12">
        <v>2464955</v>
      </c>
      <c r="BQ108" s="12">
        <v>752495</v>
      </c>
      <c r="BR108" s="12">
        <v>504795</v>
      </c>
      <c r="BS108" s="12">
        <v>925462</v>
      </c>
      <c r="BT108" s="12">
        <v>632590</v>
      </c>
      <c r="BU108" s="13">
        <v>2176211</v>
      </c>
      <c r="BV108" s="12">
        <v>1063183</v>
      </c>
      <c r="BW108" s="12">
        <v>2439320</v>
      </c>
      <c r="BX108" s="12">
        <v>0</v>
      </c>
      <c r="BY108" s="12">
        <v>0</v>
      </c>
      <c r="BZ108" s="12">
        <f t="shared" si="26"/>
        <v>91651495</v>
      </c>
    </row>
    <row r="109" spans="1:78" x14ac:dyDescent="0.25">
      <c r="A109" s="28" t="s">
        <v>294</v>
      </c>
      <c r="B109" s="28" t="s">
        <v>295</v>
      </c>
      <c r="C109" s="12">
        <v>976</v>
      </c>
      <c r="D109" s="12">
        <v>33395</v>
      </c>
      <c r="E109" s="12">
        <v>1554</v>
      </c>
      <c r="F109" s="12">
        <v>3518</v>
      </c>
      <c r="G109" s="12">
        <v>0</v>
      </c>
      <c r="H109" s="12">
        <v>2326</v>
      </c>
      <c r="I109" s="12">
        <v>0</v>
      </c>
      <c r="J109" s="12">
        <v>0</v>
      </c>
      <c r="K109" s="12">
        <v>2961</v>
      </c>
      <c r="L109" s="12">
        <v>2243</v>
      </c>
      <c r="M109" s="13">
        <v>3473</v>
      </c>
      <c r="N109" s="12">
        <v>11707</v>
      </c>
      <c r="O109" s="12">
        <v>0</v>
      </c>
      <c r="P109" s="13">
        <v>15528</v>
      </c>
      <c r="Q109" s="12">
        <v>21027</v>
      </c>
      <c r="R109" s="13">
        <v>1954</v>
      </c>
      <c r="S109" s="12">
        <v>6921</v>
      </c>
      <c r="T109" s="12">
        <v>5895</v>
      </c>
      <c r="U109" s="12">
        <v>4995</v>
      </c>
      <c r="V109" s="12">
        <v>6010</v>
      </c>
      <c r="W109" s="12">
        <v>0</v>
      </c>
      <c r="X109" s="12">
        <v>804</v>
      </c>
      <c r="Y109" s="12">
        <v>58236</v>
      </c>
      <c r="Z109" s="12">
        <v>132</v>
      </c>
      <c r="AA109" s="12">
        <v>2259</v>
      </c>
      <c r="AB109" s="12">
        <v>2309</v>
      </c>
      <c r="AC109" s="12">
        <v>9551</v>
      </c>
      <c r="AD109" s="12">
        <v>727</v>
      </c>
      <c r="AE109" s="12">
        <v>1409</v>
      </c>
      <c r="AF109" s="12">
        <v>3115</v>
      </c>
      <c r="AG109" s="13">
        <v>1017</v>
      </c>
      <c r="AH109" s="13">
        <v>53322</v>
      </c>
      <c r="AI109" s="12">
        <v>9733</v>
      </c>
      <c r="AJ109" s="12">
        <v>1040</v>
      </c>
      <c r="AK109" s="12">
        <v>3174</v>
      </c>
      <c r="AL109" s="12">
        <v>311</v>
      </c>
      <c r="AM109" s="13">
        <v>16789</v>
      </c>
      <c r="AN109" s="12">
        <v>0</v>
      </c>
      <c r="AO109" s="12">
        <v>1351</v>
      </c>
      <c r="AP109" s="12">
        <v>2959</v>
      </c>
      <c r="AQ109" s="12">
        <v>6330</v>
      </c>
      <c r="AR109" s="12">
        <v>787</v>
      </c>
      <c r="AS109" s="12">
        <v>0</v>
      </c>
      <c r="AT109" s="12">
        <v>39929</v>
      </c>
      <c r="AU109" s="12">
        <v>84931</v>
      </c>
      <c r="AV109" s="12">
        <v>6971</v>
      </c>
      <c r="AW109" s="12">
        <v>0</v>
      </c>
      <c r="AX109" s="12">
        <v>18198</v>
      </c>
      <c r="AY109" s="12">
        <v>0</v>
      </c>
      <c r="AZ109" s="12">
        <v>5917</v>
      </c>
      <c r="BA109" s="12">
        <v>9105</v>
      </c>
      <c r="BB109" s="12">
        <v>8013</v>
      </c>
      <c r="BC109" s="12">
        <v>14033</v>
      </c>
      <c r="BD109" s="13">
        <v>1719</v>
      </c>
      <c r="BE109" s="12">
        <v>33864</v>
      </c>
      <c r="BF109" s="13">
        <v>10463</v>
      </c>
      <c r="BG109" s="12">
        <v>15872</v>
      </c>
      <c r="BH109" s="12">
        <v>0</v>
      </c>
      <c r="BI109" s="12">
        <v>1999</v>
      </c>
      <c r="BJ109" s="12">
        <v>20561</v>
      </c>
      <c r="BK109" s="12">
        <v>5393</v>
      </c>
      <c r="BL109" s="12">
        <v>201</v>
      </c>
      <c r="BM109" s="12">
        <v>4513</v>
      </c>
      <c r="BN109" s="12">
        <v>592</v>
      </c>
      <c r="BO109" s="12">
        <v>3284</v>
      </c>
      <c r="BP109" s="12">
        <v>12081</v>
      </c>
      <c r="BQ109" s="12">
        <v>0</v>
      </c>
      <c r="BR109" s="12">
        <v>2154</v>
      </c>
      <c r="BS109" s="12">
        <v>789</v>
      </c>
      <c r="BT109" s="12">
        <v>959</v>
      </c>
      <c r="BU109" s="13">
        <v>16796</v>
      </c>
      <c r="BV109" s="12">
        <v>3535</v>
      </c>
      <c r="BW109" s="12">
        <v>4380</v>
      </c>
      <c r="BX109" s="12">
        <v>0</v>
      </c>
      <c r="BY109" s="12">
        <v>0</v>
      </c>
      <c r="BZ109" s="12">
        <f t="shared" si="26"/>
        <v>626090</v>
      </c>
    </row>
    <row r="110" spans="1:78" x14ac:dyDescent="0.25">
      <c r="A110" s="28" t="s">
        <v>296</v>
      </c>
      <c r="B110" s="28" t="s">
        <v>297</v>
      </c>
      <c r="C110" s="12"/>
      <c r="D110" s="12"/>
      <c r="E110" s="12"/>
      <c r="F110" s="12"/>
      <c r="G110" s="12"/>
      <c r="H110" s="12"/>
      <c r="I110" s="12"/>
      <c r="J110" s="12"/>
      <c r="K110" s="12">
        <v>0</v>
      </c>
      <c r="L110" s="12">
        <v>0</v>
      </c>
      <c r="M110" s="13"/>
      <c r="N110" s="12"/>
      <c r="O110" s="12"/>
      <c r="P110" s="13"/>
      <c r="Q110" s="12"/>
      <c r="R110" s="13">
        <v>0</v>
      </c>
      <c r="S110" s="12"/>
      <c r="T110" s="12">
        <v>0</v>
      </c>
      <c r="U110" s="12"/>
      <c r="V110" s="12"/>
      <c r="W110" s="12"/>
      <c r="X110" s="12"/>
      <c r="Y110" s="12"/>
      <c r="Z110" s="12"/>
      <c r="AA110" s="12"/>
      <c r="AB110" s="12"/>
      <c r="AC110" s="12">
        <v>0</v>
      </c>
      <c r="AD110" s="12"/>
      <c r="AE110" s="12"/>
      <c r="AF110" s="12"/>
      <c r="AG110" s="13"/>
      <c r="AH110" s="13"/>
      <c r="AI110" s="12"/>
      <c r="AJ110" s="12"/>
      <c r="AK110" s="12"/>
      <c r="AL110" s="12">
        <v>0</v>
      </c>
      <c r="AM110" s="13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12"/>
      <c r="BF110" s="13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3"/>
      <c r="BV110" s="12"/>
      <c r="BW110" s="12"/>
      <c r="BX110" s="12"/>
      <c r="BY110" s="12"/>
      <c r="BZ110" s="12">
        <f t="shared" si="26"/>
        <v>0</v>
      </c>
    </row>
    <row r="111" spans="1:78" x14ac:dyDescent="0.25">
      <c r="A111" s="28" t="s">
        <v>298</v>
      </c>
      <c r="B111" s="28" t="s">
        <v>299</v>
      </c>
      <c r="C111" s="12">
        <v>4064</v>
      </c>
      <c r="D111" s="12">
        <v>224806</v>
      </c>
      <c r="E111" s="12">
        <v>8229</v>
      </c>
      <c r="F111" s="12">
        <v>148177</v>
      </c>
      <c r="G111" s="12">
        <v>29779</v>
      </c>
      <c r="H111" s="12">
        <v>13508</v>
      </c>
      <c r="I111" s="12">
        <v>30792</v>
      </c>
      <c r="J111" s="12">
        <v>182971</v>
      </c>
      <c r="K111" s="12">
        <v>40</v>
      </c>
      <c r="L111" s="12">
        <v>23027</v>
      </c>
      <c r="M111" s="13">
        <v>38415</v>
      </c>
      <c r="N111" s="12">
        <v>501167</v>
      </c>
      <c r="O111" s="12">
        <v>5339</v>
      </c>
      <c r="P111" s="13">
        <v>205905</v>
      </c>
      <c r="Q111" s="12">
        <v>70475</v>
      </c>
      <c r="R111" s="13">
        <v>34238</v>
      </c>
      <c r="S111" s="12">
        <v>12397</v>
      </c>
      <c r="T111" s="12">
        <v>25114</v>
      </c>
      <c r="U111" s="12">
        <v>32127</v>
      </c>
      <c r="V111" s="12">
        <v>122422</v>
      </c>
      <c r="W111" s="12">
        <v>0</v>
      </c>
      <c r="X111" s="12">
        <v>15937</v>
      </c>
      <c r="Y111" s="12">
        <v>210146</v>
      </c>
      <c r="Z111" s="12">
        <v>15150</v>
      </c>
      <c r="AA111" s="12">
        <v>28457</v>
      </c>
      <c r="AB111" s="12">
        <v>15795</v>
      </c>
      <c r="AC111" s="12">
        <v>192266</v>
      </c>
      <c r="AD111" s="12">
        <v>1997</v>
      </c>
      <c r="AE111" s="12">
        <v>33795</v>
      </c>
      <c r="AF111" s="12">
        <v>5950</v>
      </c>
      <c r="AG111" s="13">
        <v>99997</v>
      </c>
      <c r="AH111" s="13">
        <v>1083181</v>
      </c>
      <c r="AI111" s="12">
        <v>17722</v>
      </c>
      <c r="AJ111" s="12">
        <v>8754</v>
      </c>
      <c r="AK111" s="12">
        <v>2984</v>
      </c>
      <c r="AL111" s="12">
        <v>4196</v>
      </c>
      <c r="AM111" s="13">
        <v>503202</v>
      </c>
      <c r="AN111" s="12">
        <v>11112</v>
      </c>
      <c r="AO111" s="12">
        <v>88278</v>
      </c>
      <c r="AP111" s="12">
        <v>163858</v>
      </c>
      <c r="AQ111" s="12">
        <v>12349</v>
      </c>
      <c r="AR111" s="12">
        <v>4700</v>
      </c>
      <c r="AS111" s="12">
        <v>26084</v>
      </c>
      <c r="AT111" s="12">
        <v>283172</v>
      </c>
      <c r="AU111" s="12">
        <v>89223</v>
      </c>
      <c r="AV111" s="12">
        <v>20081</v>
      </c>
      <c r="AW111" s="12">
        <v>38787</v>
      </c>
      <c r="AX111" s="12">
        <v>131771</v>
      </c>
      <c r="AY111" s="12">
        <v>1477</v>
      </c>
      <c r="AZ111" s="12">
        <v>37955</v>
      </c>
      <c r="BA111" s="12">
        <v>22833</v>
      </c>
      <c r="BB111" s="12">
        <v>11379</v>
      </c>
      <c r="BC111" s="12">
        <v>146901</v>
      </c>
      <c r="BD111" s="13">
        <v>77349</v>
      </c>
      <c r="BE111" s="12">
        <v>139698</v>
      </c>
      <c r="BF111" s="13">
        <v>316961</v>
      </c>
      <c r="BG111" s="12">
        <v>406687</v>
      </c>
      <c r="BH111" s="12">
        <v>1950</v>
      </c>
      <c r="BI111" s="12">
        <v>30105</v>
      </c>
      <c r="BJ111" s="12">
        <v>115186</v>
      </c>
      <c r="BK111" s="12">
        <v>46583</v>
      </c>
      <c r="BL111" s="12">
        <v>42292</v>
      </c>
      <c r="BM111" s="12">
        <v>130460</v>
      </c>
      <c r="BN111" s="12">
        <v>174334</v>
      </c>
      <c r="BO111" s="12">
        <v>104658</v>
      </c>
      <c r="BP111" s="12">
        <v>131490</v>
      </c>
      <c r="BQ111" s="12">
        <v>19626</v>
      </c>
      <c r="BR111" s="12">
        <v>35777</v>
      </c>
      <c r="BS111" s="12">
        <v>64134</v>
      </c>
      <c r="BT111" s="12">
        <v>66900</v>
      </c>
      <c r="BU111" s="13">
        <v>140969</v>
      </c>
      <c r="BV111" s="12">
        <v>183855</v>
      </c>
      <c r="BW111" s="12">
        <v>142645</v>
      </c>
      <c r="BX111" s="12">
        <v>0</v>
      </c>
      <c r="BY111" s="12">
        <v>0</v>
      </c>
      <c r="BZ111" s="12">
        <f t="shared" si="26"/>
        <v>7414140</v>
      </c>
    </row>
    <row r="112" spans="1:78" x14ac:dyDescent="0.25">
      <c r="A112" s="28" t="s">
        <v>300</v>
      </c>
      <c r="B112" s="28" t="s">
        <v>301</v>
      </c>
      <c r="C112" s="12">
        <v>55920</v>
      </c>
      <c r="D112" s="12">
        <v>708314</v>
      </c>
      <c r="E112" s="12">
        <v>13676</v>
      </c>
      <c r="F112" s="12">
        <v>104507</v>
      </c>
      <c r="G112" s="12">
        <v>43712</v>
      </c>
      <c r="H112" s="12">
        <v>42730</v>
      </c>
      <c r="I112" s="12">
        <v>31745</v>
      </c>
      <c r="J112" s="12">
        <v>218734</v>
      </c>
      <c r="K112" s="12">
        <v>47355</v>
      </c>
      <c r="L112" s="12">
        <v>85481</v>
      </c>
      <c r="M112" s="13">
        <v>18964</v>
      </c>
      <c r="N112" s="12">
        <v>310051</v>
      </c>
      <c r="O112" s="12">
        <v>30318</v>
      </c>
      <c r="P112" s="13">
        <v>209330</v>
      </c>
      <c r="Q112" s="12">
        <v>109567</v>
      </c>
      <c r="R112" s="13">
        <v>85217</v>
      </c>
      <c r="S112" s="12">
        <v>97675</v>
      </c>
      <c r="T112" s="12">
        <v>166566</v>
      </c>
      <c r="U112" s="12">
        <v>52927</v>
      </c>
      <c r="V112" s="12">
        <v>264818</v>
      </c>
      <c r="W112" s="12">
        <v>21228</v>
      </c>
      <c r="X112" s="12">
        <v>164874</v>
      </c>
      <c r="Y112" s="12">
        <v>198518</v>
      </c>
      <c r="Z112" s="12">
        <v>82883</v>
      </c>
      <c r="AA112" s="12">
        <v>108997</v>
      </c>
      <c r="AB112" s="12">
        <v>10785</v>
      </c>
      <c r="AC112" s="12">
        <v>239890</v>
      </c>
      <c r="AD112" s="12">
        <v>15207</v>
      </c>
      <c r="AE112" s="12">
        <v>114711</v>
      </c>
      <c r="AF112" s="12">
        <v>22748</v>
      </c>
      <c r="AG112" s="13">
        <v>50957</v>
      </c>
      <c r="AH112" s="13">
        <v>475767</v>
      </c>
      <c r="AI112" s="12">
        <v>137440</v>
      </c>
      <c r="AJ112" s="12">
        <v>5844</v>
      </c>
      <c r="AK112" s="12">
        <v>4403</v>
      </c>
      <c r="AL112" s="12">
        <v>6455</v>
      </c>
      <c r="AM112" s="13">
        <v>313205</v>
      </c>
      <c r="AN112" s="12">
        <v>11847</v>
      </c>
      <c r="AO112" s="12">
        <v>97777</v>
      </c>
      <c r="AP112" s="12">
        <v>257148</v>
      </c>
      <c r="AQ112" s="12">
        <v>60839</v>
      </c>
      <c r="AR112" s="12">
        <v>44683</v>
      </c>
      <c r="AS112" s="12">
        <v>30903</v>
      </c>
      <c r="AT112" s="12">
        <v>114856</v>
      </c>
      <c r="AU112" s="12">
        <v>89724</v>
      </c>
      <c r="AV112" s="12">
        <v>45654</v>
      </c>
      <c r="AW112" s="12">
        <v>73823</v>
      </c>
      <c r="AX112" s="12">
        <v>62060</v>
      </c>
      <c r="AY112" s="12">
        <v>9842</v>
      </c>
      <c r="AZ112" s="12">
        <v>75665</v>
      </c>
      <c r="BA112" s="12">
        <v>93564</v>
      </c>
      <c r="BB112" s="12">
        <v>83407</v>
      </c>
      <c r="BC112" s="12">
        <v>74950</v>
      </c>
      <c r="BD112" s="13">
        <v>235353</v>
      </c>
      <c r="BE112" s="12">
        <v>105045</v>
      </c>
      <c r="BF112" s="13">
        <v>131012</v>
      </c>
      <c r="BG112" s="12">
        <v>210129</v>
      </c>
      <c r="BH112" s="12">
        <v>51196</v>
      </c>
      <c r="BI112" s="12">
        <v>48656</v>
      </c>
      <c r="BJ112" s="12">
        <v>150457</v>
      </c>
      <c r="BK112" s="12">
        <v>41392</v>
      </c>
      <c r="BL112" s="12">
        <v>28121</v>
      </c>
      <c r="BM112" s="12">
        <v>50003</v>
      </c>
      <c r="BN112" s="12">
        <v>84641</v>
      </c>
      <c r="BO112" s="12">
        <v>114316</v>
      </c>
      <c r="BP112" s="12">
        <v>386314</v>
      </c>
      <c r="BQ112" s="12">
        <v>110062</v>
      </c>
      <c r="BR112" s="12">
        <v>114411</v>
      </c>
      <c r="BS112" s="12">
        <v>53855</v>
      </c>
      <c r="BT112" s="12">
        <v>83061</v>
      </c>
      <c r="BU112" s="13">
        <v>114873</v>
      </c>
      <c r="BV112" s="12">
        <v>92908</v>
      </c>
      <c r="BW112" s="12">
        <v>48934</v>
      </c>
      <c r="BX112" s="12">
        <v>0</v>
      </c>
      <c r="BY112" s="12">
        <v>0</v>
      </c>
      <c r="BZ112" s="12">
        <f t="shared" si="26"/>
        <v>8153000</v>
      </c>
    </row>
    <row r="113" spans="1:78" x14ac:dyDescent="0.25">
      <c r="A113" s="28" t="s">
        <v>302</v>
      </c>
      <c r="B113" s="28" t="s">
        <v>303</v>
      </c>
      <c r="C113" s="12">
        <v>585081</v>
      </c>
      <c r="D113" s="12">
        <v>4540297</v>
      </c>
      <c r="E113" s="12">
        <v>121710</v>
      </c>
      <c r="F113" s="12">
        <v>2683064</v>
      </c>
      <c r="G113" s="12">
        <v>825063</v>
      </c>
      <c r="H113" s="12">
        <v>574569</v>
      </c>
      <c r="I113" s="12">
        <v>521287</v>
      </c>
      <c r="J113" s="12">
        <v>2329891</v>
      </c>
      <c r="K113" s="12">
        <v>441921</v>
      </c>
      <c r="L113" s="12">
        <v>673575</v>
      </c>
      <c r="M113" s="13">
        <v>1022064</v>
      </c>
      <c r="N113" s="12">
        <v>6839719</v>
      </c>
      <c r="O113" s="12">
        <v>344059</v>
      </c>
      <c r="P113" s="13">
        <v>4215354</v>
      </c>
      <c r="Q113" s="12">
        <v>1570142</v>
      </c>
      <c r="R113" s="13">
        <v>1607968</v>
      </c>
      <c r="S113" s="12">
        <v>1386785</v>
      </c>
      <c r="T113" s="12">
        <v>1085818</v>
      </c>
      <c r="U113" s="12">
        <v>1187276</v>
      </c>
      <c r="V113" s="12">
        <v>2367132</v>
      </c>
      <c r="W113" s="12">
        <v>351713</v>
      </c>
      <c r="X113" s="12">
        <v>621019</v>
      </c>
      <c r="Y113" s="12">
        <v>4749015</v>
      </c>
      <c r="Z113" s="12">
        <v>595851</v>
      </c>
      <c r="AA113" s="12">
        <v>600246</v>
      </c>
      <c r="AB113" s="12">
        <v>230416</v>
      </c>
      <c r="AC113" s="12">
        <v>3789728</v>
      </c>
      <c r="AD113" s="12">
        <v>389579</v>
      </c>
      <c r="AE113" s="12">
        <v>1329602</v>
      </c>
      <c r="AF113" s="12">
        <v>458382</v>
      </c>
      <c r="AG113" s="13">
        <v>1460778</v>
      </c>
      <c r="AH113" s="13">
        <v>19181570</v>
      </c>
      <c r="AI113" s="12">
        <v>1622483</v>
      </c>
      <c r="AJ113" s="12">
        <v>339581</v>
      </c>
      <c r="AK113" s="12">
        <v>291571</v>
      </c>
      <c r="AL113" s="12">
        <v>410492</v>
      </c>
      <c r="AM113" s="13">
        <v>9074024</v>
      </c>
      <c r="AN113" s="12">
        <v>194550</v>
      </c>
      <c r="AO113" s="12">
        <v>2417832</v>
      </c>
      <c r="AP113" s="12">
        <v>4870358</v>
      </c>
      <c r="AQ113" s="12">
        <v>1257721</v>
      </c>
      <c r="AR113" s="12">
        <v>749584</v>
      </c>
      <c r="AS113" s="12">
        <v>347022</v>
      </c>
      <c r="AT113" s="12">
        <v>6361896</v>
      </c>
      <c r="AU113" s="12">
        <v>2072326</v>
      </c>
      <c r="AV113" s="12">
        <v>662517</v>
      </c>
      <c r="AW113" s="12">
        <v>1249900</v>
      </c>
      <c r="AX113" s="12">
        <v>3038658</v>
      </c>
      <c r="AY113" s="12">
        <v>145880</v>
      </c>
      <c r="AZ113" s="12">
        <v>1034551</v>
      </c>
      <c r="BA113" s="12">
        <v>873120</v>
      </c>
      <c r="BB113" s="12">
        <v>1096097</v>
      </c>
      <c r="BC113" s="12">
        <v>2196823</v>
      </c>
      <c r="BD113" s="13">
        <v>1636303</v>
      </c>
      <c r="BE113" s="12">
        <v>3392533</v>
      </c>
      <c r="BF113" s="13">
        <v>3882199</v>
      </c>
      <c r="BG113" s="12">
        <v>6691568</v>
      </c>
      <c r="BH113" s="12">
        <v>852965</v>
      </c>
      <c r="BI113" s="12">
        <v>998137</v>
      </c>
      <c r="BJ113" s="12">
        <v>2490346</v>
      </c>
      <c r="BK113" s="12">
        <v>698992</v>
      </c>
      <c r="BL113" s="12">
        <v>677743</v>
      </c>
      <c r="BM113" s="12">
        <v>1735659</v>
      </c>
      <c r="BN113" s="12">
        <v>2851666</v>
      </c>
      <c r="BO113" s="12">
        <v>1571705</v>
      </c>
      <c r="BP113" s="12">
        <v>4187465</v>
      </c>
      <c r="BQ113" s="12">
        <v>1435445</v>
      </c>
      <c r="BR113" s="12">
        <v>860211</v>
      </c>
      <c r="BS113" s="12">
        <v>2055914</v>
      </c>
      <c r="BT113" s="12">
        <v>1216324</v>
      </c>
      <c r="BU113" s="13">
        <v>5057733</v>
      </c>
      <c r="BV113" s="12">
        <v>3566616</v>
      </c>
      <c r="BW113" s="12">
        <v>4274111</v>
      </c>
      <c r="BX113" s="12">
        <v>0</v>
      </c>
      <c r="BY113" s="12">
        <v>0</v>
      </c>
      <c r="BZ113" s="12">
        <f t="shared" si="26"/>
        <v>159121295</v>
      </c>
    </row>
    <row r="114" spans="1:78" x14ac:dyDescent="0.25">
      <c r="A114" s="28" t="s">
        <v>304</v>
      </c>
      <c r="B114" s="28" t="s">
        <v>305</v>
      </c>
      <c r="C114" s="12">
        <v>3241</v>
      </c>
      <c r="D114" s="12">
        <v>149363</v>
      </c>
      <c r="E114" s="12">
        <v>11570</v>
      </c>
      <c r="F114" s="12">
        <v>49857</v>
      </c>
      <c r="G114" s="12">
        <v>12307</v>
      </c>
      <c r="H114" s="12">
        <v>36090</v>
      </c>
      <c r="I114" s="12">
        <v>12584</v>
      </c>
      <c r="J114" s="12">
        <v>92743</v>
      </c>
      <c r="K114" s="12">
        <v>10196</v>
      </c>
      <c r="L114" s="12">
        <v>25170</v>
      </c>
      <c r="M114" s="13">
        <v>39684</v>
      </c>
      <c r="N114" s="12">
        <v>376102</v>
      </c>
      <c r="O114" s="12">
        <v>10090</v>
      </c>
      <c r="P114" s="13">
        <v>146069</v>
      </c>
      <c r="Q114" s="12">
        <v>59898</v>
      </c>
      <c r="R114" s="13">
        <v>25810</v>
      </c>
      <c r="S114" s="12">
        <v>30745</v>
      </c>
      <c r="T114" s="12">
        <v>33404</v>
      </c>
      <c r="U114" s="12">
        <v>41715</v>
      </c>
      <c r="V114" s="12">
        <v>98178</v>
      </c>
      <c r="W114" s="12">
        <v>5805</v>
      </c>
      <c r="X114" s="12">
        <v>9524</v>
      </c>
      <c r="Y114" s="12">
        <v>163736</v>
      </c>
      <c r="Z114" s="12">
        <v>6776</v>
      </c>
      <c r="AA114" s="12">
        <v>17920</v>
      </c>
      <c r="AB114" s="12">
        <v>7079</v>
      </c>
      <c r="AC114" s="12">
        <v>64853</v>
      </c>
      <c r="AD114" s="12">
        <v>11231</v>
      </c>
      <c r="AE114" s="12">
        <v>32850</v>
      </c>
      <c r="AF114" s="12">
        <v>0</v>
      </c>
      <c r="AG114" s="13">
        <v>41071</v>
      </c>
      <c r="AH114" s="13">
        <v>421556</v>
      </c>
      <c r="AI114" s="12">
        <v>35754</v>
      </c>
      <c r="AJ114" s="12">
        <v>5514</v>
      </c>
      <c r="AK114" s="12">
        <v>7212</v>
      </c>
      <c r="AL114" s="12">
        <v>22793</v>
      </c>
      <c r="AM114" s="13">
        <v>229145</v>
      </c>
      <c r="AN114" s="12">
        <v>9968</v>
      </c>
      <c r="AO114" s="12">
        <v>106140</v>
      </c>
      <c r="AP114" s="12">
        <v>140064</v>
      </c>
      <c r="AQ114" s="12">
        <v>2605</v>
      </c>
      <c r="AR114" s="12">
        <v>0</v>
      </c>
      <c r="AS114" s="12">
        <v>7395</v>
      </c>
      <c r="AT114" s="12">
        <v>206135</v>
      </c>
      <c r="AU114" s="12">
        <v>39911</v>
      </c>
      <c r="AV114" s="12">
        <v>10301</v>
      </c>
      <c r="AW114" s="12">
        <v>34854</v>
      </c>
      <c r="AX114" s="12">
        <v>184688</v>
      </c>
      <c r="AY114" s="12">
        <v>0</v>
      </c>
      <c r="AZ114" s="12">
        <v>26123</v>
      </c>
      <c r="BA114" s="12">
        <v>9264</v>
      </c>
      <c r="BB114" s="12">
        <v>23892</v>
      </c>
      <c r="BC114" s="12">
        <v>80612</v>
      </c>
      <c r="BD114" s="13">
        <v>95940</v>
      </c>
      <c r="BE114" s="12">
        <v>129490</v>
      </c>
      <c r="BF114" s="13">
        <v>272504</v>
      </c>
      <c r="BG114" s="12">
        <v>248553</v>
      </c>
      <c r="BH114" s="12">
        <v>41572</v>
      </c>
      <c r="BI114" s="12">
        <v>77063</v>
      </c>
      <c r="BJ114" s="12">
        <v>95202</v>
      </c>
      <c r="BK114" s="12">
        <v>24460</v>
      </c>
      <c r="BL114" s="12">
        <v>27760</v>
      </c>
      <c r="BM114" s="12">
        <v>87895</v>
      </c>
      <c r="BN114" s="12">
        <v>129354</v>
      </c>
      <c r="BO114" s="12">
        <v>28671</v>
      </c>
      <c r="BP114" s="12">
        <v>174791</v>
      </c>
      <c r="BQ114" s="12">
        <v>16348</v>
      </c>
      <c r="BR114" s="12">
        <v>9194</v>
      </c>
      <c r="BS114" s="12">
        <v>61184</v>
      </c>
      <c r="BT114" s="12">
        <v>32598</v>
      </c>
      <c r="BU114" s="13">
        <v>154343</v>
      </c>
      <c r="BV114" s="12">
        <v>147566</v>
      </c>
      <c r="BW114" s="12">
        <v>113797</v>
      </c>
      <c r="BX114" s="12">
        <v>0</v>
      </c>
      <c r="BY114" s="12">
        <v>0</v>
      </c>
      <c r="BZ114" s="12">
        <f t="shared" si="26"/>
        <v>5197872</v>
      </c>
    </row>
    <row r="115" spans="1:78" x14ac:dyDescent="0.25">
      <c r="A115" s="28" t="s">
        <v>306</v>
      </c>
      <c r="B115" s="28" t="s">
        <v>307</v>
      </c>
      <c r="C115" s="12">
        <v>23861</v>
      </c>
      <c r="D115" s="12">
        <v>111883</v>
      </c>
      <c r="E115" s="12">
        <v>4964</v>
      </c>
      <c r="F115" s="12">
        <v>61532</v>
      </c>
      <c r="G115" s="12">
        <v>37781</v>
      </c>
      <c r="H115" s="12">
        <v>43720</v>
      </c>
      <c r="I115" s="12">
        <v>3943</v>
      </c>
      <c r="J115" s="12">
        <v>69372</v>
      </c>
      <c r="K115" s="12">
        <v>10691</v>
      </c>
      <c r="L115" s="12">
        <v>2679</v>
      </c>
      <c r="M115" s="13">
        <v>33745</v>
      </c>
      <c r="N115" s="12">
        <v>157152</v>
      </c>
      <c r="O115" s="12">
        <v>13453</v>
      </c>
      <c r="P115" s="13">
        <v>153261</v>
      </c>
      <c r="Q115" s="12">
        <v>40711</v>
      </c>
      <c r="R115" s="13">
        <v>31189</v>
      </c>
      <c r="S115" s="12">
        <v>15824</v>
      </c>
      <c r="T115" s="12">
        <v>25207</v>
      </c>
      <c r="U115" s="12">
        <v>50233</v>
      </c>
      <c r="V115" s="12">
        <v>32696</v>
      </c>
      <c r="W115" s="12">
        <v>16890</v>
      </c>
      <c r="X115" s="12">
        <v>10879</v>
      </c>
      <c r="Y115" s="12">
        <v>150429</v>
      </c>
      <c r="Z115" s="12">
        <v>4517</v>
      </c>
      <c r="AA115" s="12">
        <v>0</v>
      </c>
      <c r="AB115" s="12">
        <v>6640</v>
      </c>
      <c r="AC115" s="12">
        <v>114183</v>
      </c>
      <c r="AD115" s="12">
        <v>5222</v>
      </c>
      <c r="AE115" s="12">
        <v>12043</v>
      </c>
      <c r="AF115" s="12">
        <v>5743</v>
      </c>
      <c r="AG115" s="13">
        <v>26494</v>
      </c>
      <c r="AH115" s="13">
        <v>370899</v>
      </c>
      <c r="AI115" s="12">
        <v>49939</v>
      </c>
      <c r="AJ115" s="12">
        <v>0</v>
      </c>
      <c r="AK115" s="12">
        <v>5626</v>
      </c>
      <c r="AL115" s="12">
        <v>10313</v>
      </c>
      <c r="AM115" s="13">
        <v>85897</v>
      </c>
      <c r="AN115" s="12">
        <v>6999</v>
      </c>
      <c r="AO115" s="12">
        <v>16728</v>
      </c>
      <c r="AP115" s="12">
        <v>60896</v>
      </c>
      <c r="AQ115" s="12">
        <v>15558</v>
      </c>
      <c r="AR115" s="12">
        <v>15553</v>
      </c>
      <c r="AS115" s="12">
        <v>4875</v>
      </c>
      <c r="AT115" s="12">
        <v>184083</v>
      </c>
      <c r="AU115" s="12">
        <v>89173</v>
      </c>
      <c r="AV115" s="12">
        <v>10301</v>
      </c>
      <c r="AW115" s="12">
        <v>26604</v>
      </c>
      <c r="AX115" s="12">
        <v>87829</v>
      </c>
      <c r="AY115" s="12">
        <v>0</v>
      </c>
      <c r="AZ115" s="12">
        <v>47021</v>
      </c>
      <c r="BA115" s="12">
        <v>5121</v>
      </c>
      <c r="BB115" s="12">
        <v>9573</v>
      </c>
      <c r="BC115" s="12">
        <v>26141</v>
      </c>
      <c r="BD115" s="13">
        <v>63122</v>
      </c>
      <c r="BE115" s="12">
        <v>67654</v>
      </c>
      <c r="BF115" s="13">
        <v>88540</v>
      </c>
      <c r="BG115" s="12">
        <v>172990</v>
      </c>
      <c r="BH115" s="12">
        <v>10393</v>
      </c>
      <c r="BI115" s="12">
        <v>10284</v>
      </c>
      <c r="BJ115" s="12">
        <v>50256</v>
      </c>
      <c r="BK115" s="12">
        <v>10631</v>
      </c>
      <c r="BL115" s="12">
        <v>36110</v>
      </c>
      <c r="BM115" s="12">
        <v>59467</v>
      </c>
      <c r="BN115" s="12">
        <v>73757</v>
      </c>
      <c r="BO115" s="12">
        <v>47232</v>
      </c>
      <c r="BP115" s="12">
        <v>83633</v>
      </c>
      <c r="BQ115" s="12">
        <v>16050</v>
      </c>
      <c r="BR115" s="12">
        <v>36442</v>
      </c>
      <c r="BS115" s="12">
        <v>30062</v>
      </c>
      <c r="BT115" s="12">
        <v>49928</v>
      </c>
      <c r="BU115" s="13">
        <v>113885</v>
      </c>
      <c r="BV115" s="12">
        <v>75990</v>
      </c>
      <c r="BW115" s="12">
        <v>55256</v>
      </c>
      <c r="BX115" s="12">
        <v>0</v>
      </c>
      <c r="BY115" s="12">
        <v>0</v>
      </c>
      <c r="BZ115" s="12">
        <f t="shared" si="26"/>
        <v>3557748</v>
      </c>
    </row>
    <row r="116" spans="1:78" x14ac:dyDescent="0.25">
      <c r="A116" s="28" t="s">
        <v>308</v>
      </c>
      <c r="B116" s="28" t="s">
        <v>309</v>
      </c>
      <c r="C116" s="12">
        <v>10598</v>
      </c>
      <c r="D116" s="12">
        <v>69405</v>
      </c>
      <c r="E116" s="12">
        <v>0</v>
      </c>
      <c r="F116" s="12">
        <v>25072</v>
      </c>
      <c r="G116" s="12">
        <v>4326</v>
      </c>
      <c r="H116" s="12">
        <v>25242</v>
      </c>
      <c r="I116" s="12">
        <v>11408</v>
      </c>
      <c r="J116" s="12">
        <v>69486</v>
      </c>
      <c r="K116" s="12">
        <v>5143</v>
      </c>
      <c r="L116" s="12">
        <v>32276</v>
      </c>
      <c r="M116" s="13">
        <v>26437</v>
      </c>
      <c r="N116" s="12">
        <v>147589</v>
      </c>
      <c r="O116" s="12">
        <v>0</v>
      </c>
      <c r="P116" s="13">
        <v>76175</v>
      </c>
      <c r="Q116" s="12">
        <v>22222</v>
      </c>
      <c r="R116" s="13">
        <v>10570</v>
      </c>
      <c r="S116" s="12">
        <v>4187</v>
      </c>
      <c r="T116" s="12">
        <v>24845</v>
      </c>
      <c r="U116" s="12">
        <v>21502</v>
      </c>
      <c r="V116" s="12">
        <v>74151</v>
      </c>
      <c r="W116" s="12">
        <v>4425</v>
      </c>
      <c r="X116" s="12">
        <v>0</v>
      </c>
      <c r="Y116" s="12">
        <v>83117</v>
      </c>
      <c r="Z116" s="12">
        <v>0</v>
      </c>
      <c r="AA116" s="12">
        <v>0</v>
      </c>
      <c r="AB116" s="12">
        <v>0</v>
      </c>
      <c r="AC116" s="12">
        <v>49102</v>
      </c>
      <c r="AD116" s="12">
        <v>4451</v>
      </c>
      <c r="AE116" s="12">
        <v>12862</v>
      </c>
      <c r="AF116" s="12">
        <v>4559</v>
      </c>
      <c r="AG116" s="13">
        <v>10897</v>
      </c>
      <c r="AH116" s="13">
        <v>300589</v>
      </c>
      <c r="AI116" s="12">
        <v>38183</v>
      </c>
      <c r="AJ116" s="12">
        <v>0</v>
      </c>
      <c r="AK116" s="12">
        <v>2984</v>
      </c>
      <c r="AL116" s="12">
        <v>8635</v>
      </c>
      <c r="AM116" s="13">
        <v>126797</v>
      </c>
      <c r="AN116" s="12">
        <v>8334</v>
      </c>
      <c r="AO116" s="12">
        <v>56336</v>
      </c>
      <c r="AP116" s="12">
        <v>34440</v>
      </c>
      <c r="AQ116" s="12">
        <v>30873</v>
      </c>
      <c r="AR116" s="12">
        <v>8231</v>
      </c>
      <c r="AS116" s="12">
        <v>3870</v>
      </c>
      <c r="AT116" s="12">
        <v>76265</v>
      </c>
      <c r="AU116" s="12">
        <v>26201</v>
      </c>
      <c r="AV116" s="12">
        <v>3402</v>
      </c>
      <c r="AW116" s="12">
        <v>23508</v>
      </c>
      <c r="AX116" s="12">
        <v>50914</v>
      </c>
      <c r="AY116" s="12">
        <v>2300</v>
      </c>
      <c r="AZ116" s="12">
        <v>38077</v>
      </c>
      <c r="BA116" s="12">
        <v>82965</v>
      </c>
      <c r="BB116" s="12">
        <v>6286</v>
      </c>
      <c r="BC116" s="12">
        <v>23891</v>
      </c>
      <c r="BD116" s="13">
        <v>14453</v>
      </c>
      <c r="BE116" s="12">
        <v>70581</v>
      </c>
      <c r="BF116" s="13">
        <v>50657</v>
      </c>
      <c r="BG116" s="12">
        <v>90061</v>
      </c>
      <c r="BH116" s="12">
        <v>15080</v>
      </c>
      <c r="BI116" s="12">
        <v>7416</v>
      </c>
      <c r="BJ116" s="12">
        <v>42715</v>
      </c>
      <c r="BK116" s="12">
        <v>4462</v>
      </c>
      <c r="BL116" s="12">
        <v>4095</v>
      </c>
      <c r="BM116" s="12">
        <v>29287</v>
      </c>
      <c r="BN116" s="12">
        <v>35425</v>
      </c>
      <c r="BO116" s="12">
        <v>23157</v>
      </c>
      <c r="BP116" s="12">
        <v>80277</v>
      </c>
      <c r="BQ116" s="12">
        <v>13913</v>
      </c>
      <c r="BR116" s="12">
        <v>10997</v>
      </c>
      <c r="BS116" s="12">
        <v>21482</v>
      </c>
      <c r="BT116" s="12">
        <v>25808</v>
      </c>
      <c r="BU116" s="13">
        <v>79183</v>
      </c>
      <c r="BV116" s="12">
        <v>69227</v>
      </c>
      <c r="BW116" s="12">
        <v>57670</v>
      </c>
      <c r="BX116" s="12">
        <v>0</v>
      </c>
      <c r="BY116" s="12">
        <v>0</v>
      </c>
      <c r="BZ116" s="12">
        <f t="shared" si="26"/>
        <v>2529074</v>
      </c>
    </row>
    <row r="117" spans="1:78" x14ac:dyDescent="0.25">
      <c r="A117" s="28" t="s">
        <v>310</v>
      </c>
      <c r="B117" s="28" t="s">
        <v>311</v>
      </c>
      <c r="C117" s="12">
        <v>936878</v>
      </c>
      <c r="D117" s="12">
        <v>8551812</v>
      </c>
      <c r="E117" s="12">
        <v>379443</v>
      </c>
      <c r="F117" s="12">
        <v>4287491</v>
      </c>
      <c r="G117" s="12">
        <v>2040240</v>
      </c>
      <c r="H117" s="12">
        <v>787272</v>
      </c>
      <c r="I117" s="12">
        <v>568810</v>
      </c>
      <c r="J117" s="12">
        <v>2186878</v>
      </c>
      <c r="K117" s="12">
        <v>701142</v>
      </c>
      <c r="L117" s="12">
        <v>1502513</v>
      </c>
      <c r="M117" s="13">
        <v>2410408</v>
      </c>
      <c r="N117" s="12">
        <v>11277371</v>
      </c>
      <c r="O117" s="12">
        <v>391481</v>
      </c>
      <c r="P117" s="13">
        <v>5751207</v>
      </c>
      <c r="Q117" s="12">
        <v>1778588</v>
      </c>
      <c r="R117" s="13">
        <v>1006772</v>
      </c>
      <c r="S117" s="12">
        <v>3714445</v>
      </c>
      <c r="T117" s="12">
        <v>1445037</v>
      </c>
      <c r="U117" s="12">
        <v>1614102</v>
      </c>
      <c r="V117" s="12">
        <v>2036305</v>
      </c>
      <c r="W117" s="12">
        <v>540045</v>
      </c>
      <c r="X117" s="12">
        <v>0</v>
      </c>
      <c r="Y117" s="12">
        <v>9460218</v>
      </c>
      <c r="Z117" s="12">
        <v>451986</v>
      </c>
      <c r="AA117" s="12">
        <v>1080586</v>
      </c>
      <c r="AB117" s="12">
        <v>357010</v>
      </c>
      <c r="AC117" s="12">
        <v>3902451</v>
      </c>
      <c r="AD117" s="12">
        <v>552555</v>
      </c>
      <c r="AE117" s="12">
        <v>399032</v>
      </c>
      <c r="AF117" s="12">
        <v>379411</v>
      </c>
      <c r="AG117" s="13">
        <v>735105</v>
      </c>
      <c r="AH117" s="13">
        <v>23801558</v>
      </c>
      <c r="AI117" s="12">
        <v>1944660</v>
      </c>
      <c r="AJ117" s="12">
        <v>336127</v>
      </c>
      <c r="AK117" s="12">
        <v>478857</v>
      </c>
      <c r="AL117" s="12">
        <v>686947</v>
      </c>
      <c r="AM117" s="13">
        <v>9166140</v>
      </c>
      <c r="AN117" s="12">
        <v>639372</v>
      </c>
      <c r="AO117" s="12">
        <v>2634793</v>
      </c>
      <c r="AP117" s="12">
        <v>4724415</v>
      </c>
      <c r="AQ117" s="12">
        <v>2156503</v>
      </c>
      <c r="AR117" s="12">
        <v>994341</v>
      </c>
      <c r="AS117" s="12">
        <v>776072</v>
      </c>
      <c r="AT117" s="12">
        <v>9435359</v>
      </c>
      <c r="AU117" s="12">
        <v>1586068</v>
      </c>
      <c r="AV117" s="12">
        <v>907699</v>
      </c>
      <c r="AW117" s="12">
        <v>1764647</v>
      </c>
      <c r="AX117" s="12">
        <v>8356764</v>
      </c>
      <c r="AY117" s="12">
        <v>59772</v>
      </c>
      <c r="AZ117" s="12">
        <v>1136412</v>
      </c>
      <c r="BA117" s="12">
        <v>1143990</v>
      </c>
      <c r="BB117" s="12">
        <v>1400932</v>
      </c>
      <c r="BC117" s="12">
        <v>1088821</v>
      </c>
      <c r="BD117" s="13">
        <v>3804601</v>
      </c>
      <c r="BE117" s="12">
        <v>3328408</v>
      </c>
      <c r="BF117" s="13">
        <v>4996592</v>
      </c>
      <c r="BG117" s="12">
        <v>11837445</v>
      </c>
      <c r="BH117" s="12">
        <v>671454</v>
      </c>
      <c r="BI117" s="12">
        <v>1490858</v>
      </c>
      <c r="BJ117" s="12">
        <v>2317597</v>
      </c>
      <c r="BK117" s="12">
        <v>668441</v>
      </c>
      <c r="BL117" s="12">
        <v>1103840</v>
      </c>
      <c r="BM117" s="12">
        <v>1981120</v>
      </c>
      <c r="BN117" s="12">
        <v>3634270</v>
      </c>
      <c r="BO117" s="12">
        <v>1816774</v>
      </c>
      <c r="BP117" s="12">
        <v>4780828</v>
      </c>
      <c r="BQ117" s="12">
        <v>1894435</v>
      </c>
      <c r="BR117" s="12">
        <v>1528257</v>
      </c>
      <c r="BS117" s="12">
        <v>2035804</v>
      </c>
      <c r="BT117" s="12">
        <v>2993465</v>
      </c>
      <c r="BU117" s="13">
        <v>5413453</v>
      </c>
      <c r="BV117" s="12">
        <v>9686193</v>
      </c>
      <c r="BW117" s="12">
        <v>5622402</v>
      </c>
      <c r="BX117" s="12">
        <v>0</v>
      </c>
      <c r="BY117" s="12">
        <v>0</v>
      </c>
      <c r="BZ117" s="12">
        <f t="shared" si="26"/>
        <v>218053080</v>
      </c>
    </row>
    <row r="118" spans="1:78" x14ac:dyDescent="0.25">
      <c r="A118" s="28" t="s">
        <v>312</v>
      </c>
      <c r="B118" s="28" t="s">
        <v>313</v>
      </c>
      <c r="C118" s="12"/>
      <c r="D118" s="12"/>
      <c r="E118" s="12"/>
      <c r="F118" s="12"/>
      <c r="G118" s="12"/>
      <c r="H118" s="12"/>
      <c r="I118" s="12"/>
      <c r="J118" s="12"/>
      <c r="K118" s="12">
        <v>0</v>
      </c>
      <c r="L118" s="12">
        <v>0</v>
      </c>
      <c r="M118" s="13"/>
      <c r="N118" s="12"/>
      <c r="O118" s="12"/>
      <c r="P118" s="13"/>
      <c r="Q118" s="12"/>
      <c r="R118" s="13">
        <v>0</v>
      </c>
      <c r="S118" s="12"/>
      <c r="T118" s="12">
        <v>0</v>
      </c>
      <c r="U118" s="12"/>
      <c r="V118" s="12"/>
      <c r="W118" s="12"/>
      <c r="X118" s="12"/>
      <c r="Y118" s="12"/>
      <c r="Z118" s="12"/>
      <c r="AA118" s="12"/>
      <c r="AB118" s="12"/>
      <c r="AC118" s="12">
        <v>0</v>
      </c>
      <c r="AD118" s="12"/>
      <c r="AE118" s="12"/>
      <c r="AF118" s="12"/>
      <c r="AG118" s="13"/>
      <c r="AH118" s="13"/>
      <c r="AI118" s="12"/>
      <c r="AJ118" s="12"/>
      <c r="AK118" s="12"/>
      <c r="AL118" s="12">
        <v>0</v>
      </c>
      <c r="AM118" s="13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12"/>
      <c r="BF118" s="13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3"/>
      <c r="BV118" s="12"/>
      <c r="BW118" s="12"/>
      <c r="BX118" s="12"/>
      <c r="BY118" s="12"/>
      <c r="BZ118" s="12">
        <f t="shared" si="26"/>
        <v>0</v>
      </c>
    </row>
    <row r="119" spans="1:78" x14ac:dyDescent="0.25">
      <c r="A119" s="28" t="s">
        <v>314</v>
      </c>
      <c r="B119" s="28" t="s">
        <v>315</v>
      </c>
      <c r="C119" s="12">
        <v>106541</v>
      </c>
      <c r="D119" s="12">
        <v>1402385</v>
      </c>
      <c r="E119" s="12">
        <v>59570</v>
      </c>
      <c r="F119" s="12">
        <v>691767</v>
      </c>
      <c r="G119" s="12">
        <v>192788</v>
      </c>
      <c r="H119" s="12">
        <v>189853</v>
      </c>
      <c r="I119" s="12">
        <v>167004</v>
      </c>
      <c r="J119" s="12">
        <v>1074414</v>
      </c>
      <c r="K119" s="12">
        <v>88953</v>
      </c>
      <c r="L119" s="12">
        <v>180911</v>
      </c>
      <c r="M119" s="13">
        <v>221644</v>
      </c>
      <c r="N119" s="12">
        <v>2882659</v>
      </c>
      <c r="O119" s="12">
        <v>57279</v>
      </c>
      <c r="P119" s="13">
        <v>1469534</v>
      </c>
      <c r="Q119" s="12">
        <v>454770</v>
      </c>
      <c r="R119" s="13">
        <v>205137</v>
      </c>
      <c r="S119" s="12">
        <v>197074</v>
      </c>
      <c r="T119" s="12">
        <v>199651</v>
      </c>
      <c r="U119" s="12">
        <v>282069</v>
      </c>
      <c r="V119" s="12">
        <v>690679</v>
      </c>
      <c r="W119" s="12">
        <v>81975</v>
      </c>
      <c r="X119" s="12">
        <v>174272</v>
      </c>
      <c r="Y119" s="12">
        <v>1891867</v>
      </c>
      <c r="Z119" s="12">
        <v>137861</v>
      </c>
      <c r="AA119" s="12">
        <v>105764</v>
      </c>
      <c r="AB119" s="12">
        <v>46610</v>
      </c>
      <c r="AC119" s="12">
        <v>1265566</v>
      </c>
      <c r="AD119" s="12">
        <v>92774</v>
      </c>
      <c r="AE119" s="12">
        <v>172466</v>
      </c>
      <c r="AF119" s="12">
        <v>45876</v>
      </c>
      <c r="AG119" s="13">
        <v>289931</v>
      </c>
      <c r="AH119" s="13">
        <v>6034670</v>
      </c>
      <c r="AI119" s="12">
        <v>507088</v>
      </c>
      <c r="AJ119" s="12">
        <v>55699</v>
      </c>
      <c r="AK119" s="12">
        <v>45158</v>
      </c>
      <c r="AL119" s="12">
        <v>90788</v>
      </c>
      <c r="AM119" s="13">
        <v>2263069</v>
      </c>
      <c r="AN119" s="12">
        <v>60161</v>
      </c>
      <c r="AO119" s="12">
        <v>791175</v>
      </c>
      <c r="AP119" s="12">
        <v>813590</v>
      </c>
      <c r="AQ119" s="12">
        <v>214702</v>
      </c>
      <c r="AR119" s="12">
        <v>266423</v>
      </c>
      <c r="AS119" s="12">
        <v>78935</v>
      </c>
      <c r="AT119" s="12">
        <v>2592801</v>
      </c>
      <c r="AU119" s="12">
        <v>613954</v>
      </c>
      <c r="AV119" s="12">
        <v>73090</v>
      </c>
      <c r="AW119" s="12">
        <v>262810</v>
      </c>
      <c r="AX119" s="12">
        <v>1181522</v>
      </c>
      <c r="AY119" s="12">
        <v>17384</v>
      </c>
      <c r="AZ119" s="12">
        <v>289975</v>
      </c>
      <c r="BA119" s="12">
        <v>127455</v>
      </c>
      <c r="BB119" s="12">
        <v>174121</v>
      </c>
      <c r="BC119" s="12">
        <v>488677</v>
      </c>
      <c r="BD119" s="13">
        <v>665740</v>
      </c>
      <c r="BE119" s="12">
        <v>789108</v>
      </c>
      <c r="BF119" s="13">
        <v>1434511</v>
      </c>
      <c r="BG119" s="12">
        <v>3079092</v>
      </c>
      <c r="BH119" s="12">
        <v>83870</v>
      </c>
      <c r="BI119" s="12">
        <v>308770</v>
      </c>
      <c r="BJ119" s="12">
        <v>551230</v>
      </c>
      <c r="BK119" s="12">
        <v>222552</v>
      </c>
      <c r="BL119" s="12">
        <v>195043</v>
      </c>
      <c r="BM119" s="12">
        <v>731177</v>
      </c>
      <c r="BN119" s="12">
        <v>863464</v>
      </c>
      <c r="BO119" s="12">
        <v>384623</v>
      </c>
      <c r="BP119" s="12">
        <v>803401</v>
      </c>
      <c r="BQ119" s="12">
        <v>125449</v>
      </c>
      <c r="BR119" s="12">
        <v>281292</v>
      </c>
      <c r="BS119" s="12">
        <v>366437</v>
      </c>
      <c r="BT119" s="12">
        <v>1133978</v>
      </c>
      <c r="BU119" s="13">
        <v>1016792</v>
      </c>
      <c r="BV119" s="12">
        <v>1124604</v>
      </c>
      <c r="BW119" s="12">
        <v>895468</v>
      </c>
      <c r="BX119" s="12">
        <v>0</v>
      </c>
      <c r="BY119" s="12">
        <v>0</v>
      </c>
      <c r="BZ119" s="12">
        <f t="shared" si="26"/>
        <v>47219492</v>
      </c>
    </row>
    <row r="120" spans="1:78" x14ac:dyDescent="0.25">
      <c r="A120" s="28" t="s">
        <v>316</v>
      </c>
      <c r="B120" s="28" t="s">
        <v>317</v>
      </c>
      <c r="C120" s="12">
        <v>96740</v>
      </c>
      <c r="D120" s="12">
        <v>927297</v>
      </c>
      <c r="E120" s="12">
        <v>11377</v>
      </c>
      <c r="F120" s="12">
        <v>643487</v>
      </c>
      <c r="G120" s="12">
        <v>206418</v>
      </c>
      <c r="H120" s="12">
        <v>104537</v>
      </c>
      <c r="I120" s="12">
        <v>128681</v>
      </c>
      <c r="J120" s="12">
        <v>832804</v>
      </c>
      <c r="K120" s="12">
        <v>29542</v>
      </c>
      <c r="L120" s="12">
        <v>70049</v>
      </c>
      <c r="M120" s="13">
        <v>328385</v>
      </c>
      <c r="N120" s="12">
        <v>1702934</v>
      </c>
      <c r="O120" s="12">
        <v>23124</v>
      </c>
      <c r="P120" s="13">
        <v>1306817</v>
      </c>
      <c r="Q120" s="12">
        <v>251493</v>
      </c>
      <c r="R120" s="13">
        <v>118173</v>
      </c>
      <c r="S120" s="12">
        <v>429190</v>
      </c>
      <c r="T120" s="12">
        <v>94531</v>
      </c>
      <c r="U120" s="12">
        <v>104046</v>
      </c>
      <c r="V120" s="12">
        <v>317033</v>
      </c>
      <c r="W120" s="12">
        <v>60704</v>
      </c>
      <c r="X120" s="12">
        <v>90459</v>
      </c>
      <c r="Y120" s="12">
        <v>1486684</v>
      </c>
      <c r="Z120" s="12">
        <v>48331</v>
      </c>
      <c r="AA120" s="12">
        <v>81339</v>
      </c>
      <c r="AB120" s="12">
        <v>48686</v>
      </c>
      <c r="AC120" s="12">
        <v>558873</v>
      </c>
      <c r="AD120" s="12">
        <v>14049</v>
      </c>
      <c r="AE120" s="12">
        <v>44451</v>
      </c>
      <c r="AF120" s="12">
        <v>42189</v>
      </c>
      <c r="AG120" s="13">
        <v>192552</v>
      </c>
      <c r="AH120" s="13">
        <v>4294415</v>
      </c>
      <c r="AI120" s="12">
        <v>387175</v>
      </c>
      <c r="AJ120" s="12">
        <v>11929</v>
      </c>
      <c r="AK120" s="12">
        <v>43742</v>
      </c>
      <c r="AL120" s="12">
        <v>63202</v>
      </c>
      <c r="AM120" s="13">
        <v>1840393</v>
      </c>
      <c r="AN120" s="12">
        <v>10063</v>
      </c>
      <c r="AO120" s="12">
        <v>473908</v>
      </c>
      <c r="AP120" s="12">
        <v>498208</v>
      </c>
      <c r="AQ120" s="12">
        <v>118247</v>
      </c>
      <c r="AR120" s="12">
        <v>118677</v>
      </c>
      <c r="AS120" s="12">
        <v>11213</v>
      </c>
      <c r="AT120" s="12">
        <v>1798541</v>
      </c>
      <c r="AU120" s="12">
        <v>320787</v>
      </c>
      <c r="AV120" s="12">
        <v>68360</v>
      </c>
      <c r="AW120" s="12">
        <v>67381</v>
      </c>
      <c r="AX120" s="12">
        <v>1266215</v>
      </c>
      <c r="AY120" s="12">
        <v>2920</v>
      </c>
      <c r="AZ120" s="12">
        <v>45070</v>
      </c>
      <c r="BA120" s="12">
        <v>39151</v>
      </c>
      <c r="BB120" s="12">
        <v>186095</v>
      </c>
      <c r="BC120" s="12">
        <v>266693</v>
      </c>
      <c r="BD120" s="13">
        <v>136844</v>
      </c>
      <c r="BE120" s="12">
        <v>812073</v>
      </c>
      <c r="BF120" s="13">
        <v>807993</v>
      </c>
      <c r="BG120" s="12">
        <v>1310605</v>
      </c>
      <c r="BH120" s="12">
        <v>64703</v>
      </c>
      <c r="BI120" s="12">
        <v>401066</v>
      </c>
      <c r="BJ120" s="12">
        <v>482739</v>
      </c>
      <c r="BK120" s="12">
        <v>122548</v>
      </c>
      <c r="BL120" s="12">
        <v>124870</v>
      </c>
      <c r="BM120" s="12">
        <v>330556</v>
      </c>
      <c r="BN120" s="12">
        <v>569691</v>
      </c>
      <c r="BO120" s="12">
        <v>254281</v>
      </c>
      <c r="BP120" s="12">
        <v>641342</v>
      </c>
      <c r="BQ120" s="12">
        <v>65346</v>
      </c>
      <c r="BR120" s="12">
        <v>29146</v>
      </c>
      <c r="BS120" s="12">
        <v>196800</v>
      </c>
      <c r="BT120" s="12">
        <v>0</v>
      </c>
      <c r="BU120" s="13">
        <v>653361</v>
      </c>
      <c r="BV120" s="12">
        <v>1483200</v>
      </c>
      <c r="BW120" s="12">
        <v>707175</v>
      </c>
      <c r="BX120" s="12">
        <v>0</v>
      </c>
      <c r="BY120" s="12">
        <v>0</v>
      </c>
      <c r="BZ120" s="12">
        <f t="shared" si="26"/>
        <v>31521699</v>
      </c>
    </row>
    <row r="121" spans="1:78" x14ac:dyDescent="0.25">
      <c r="A121" s="28" t="s">
        <v>318</v>
      </c>
      <c r="B121" s="28" t="s">
        <v>319</v>
      </c>
      <c r="C121" s="12">
        <v>16894</v>
      </c>
      <c r="D121" s="12">
        <v>461328</v>
      </c>
      <c r="E121" s="12">
        <v>5293</v>
      </c>
      <c r="F121" s="12">
        <v>157722</v>
      </c>
      <c r="G121" s="12">
        <v>10353</v>
      </c>
      <c r="H121" s="12">
        <v>23984</v>
      </c>
      <c r="I121" s="12">
        <v>12028</v>
      </c>
      <c r="J121" s="12">
        <v>193131</v>
      </c>
      <c r="K121" s="12">
        <v>7036</v>
      </c>
      <c r="L121" s="12">
        <v>34375</v>
      </c>
      <c r="M121" s="13">
        <v>333183</v>
      </c>
      <c r="N121" s="12">
        <v>1031506</v>
      </c>
      <c r="O121" s="12">
        <v>11176</v>
      </c>
      <c r="P121" s="13">
        <v>531682</v>
      </c>
      <c r="Q121" s="12">
        <v>121212</v>
      </c>
      <c r="R121" s="13">
        <v>23945</v>
      </c>
      <c r="S121" s="12">
        <v>95725</v>
      </c>
      <c r="T121" s="12">
        <v>36962</v>
      </c>
      <c r="U121" s="12">
        <v>62665</v>
      </c>
      <c r="V121" s="12">
        <v>48180</v>
      </c>
      <c r="W121" s="12">
        <v>5258</v>
      </c>
      <c r="X121" s="12">
        <v>50372</v>
      </c>
      <c r="Y121" s="12">
        <v>389871</v>
      </c>
      <c r="Z121" s="12">
        <v>20790</v>
      </c>
      <c r="AA121" s="12">
        <v>54187</v>
      </c>
      <c r="AB121" s="12">
        <v>5512</v>
      </c>
      <c r="AC121" s="12">
        <v>149418</v>
      </c>
      <c r="AD121" s="12">
        <v>13132</v>
      </c>
      <c r="AE121" s="12">
        <v>53657</v>
      </c>
      <c r="AF121" s="12">
        <v>9609</v>
      </c>
      <c r="AG121" s="13">
        <v>76802</v>
      </c>
      <c r="AH121" s="13">
        <v>2776260</v>
      </c>
      <c r="AI121" s="12">
        <v>294253</v>
      </c>
      <c r="AJ121" s="12">
        <v>12873</v>
      </c>
      <c r="AK121" s="12">
        <v>2662</v>
      </c>
      <c r="AL121" s="12">
        <v>14947</v>
      </c>
      <c r="AM121" s="13">
        <v>779493</v>
      </c>
      <c r="AN121" s="12">
        <v>211830</v>
      </c>
      <c r="AO121" s="12">
        <v>132347</v>
      </c>
      <c r="AP121" s="12">
        <v>261637</v>
      </c>
      <c r="AQ121" s="12">
        <v>157778</v>
      </c>
      <c r="AR121" s="12">
        <v>25196</v>
      </c>
      <c r="AS121" s="12">
        <v>6146</v>
      </c>
      <c r="AT121" s="12">
        <v>513344</v>
      </c>
      <c r="AU121" s="12">
        <v>382874</v>
      </c>
      <c r="AV121" s="12">
        <v>60163</v>
      </c>
      <c r="AW121" s="12">
        <v>204561</v>
      </c>
      <c r="AX121" s="12">
        <v>165834</v>
      </c>
      <c r="AY121" s="12">
        <v>902</v>
      </c>
      <c r="AZ121" s="12">
        <v>29823</v>
      </c>
      <c r="BA121" s="12">
        <v>4363</v>
      </c>
      <c r="BB121" s="12">
        <v>183585</v>
      </c>
      <c r="BC121" s="12">
        <v>90894</v>
      </c>
      <c r="BD121" s="13">
        <v>100077</v>
      </c>
      <c r="BE121" s="12">
        <v>181203</v>
      </c>
      <c r="BF121" s="13">
        <v>228926</v>
      </c>
      <c r="BG121" s="12">
        <v>511162</v>
      </c>
      <c r="BH121" s="12">
        <v>248843</v>
      </c>
      <c r="BI121" s="12">
        <v>165220</v>
      </c>
      <c r="BJ121" s="12">
        <v>334313</v>
      </c>
      <c r="BK121" s="12">
        <v>46449</v>
      </c>
      <c r="BL121" s="12">
        <v>42433</v>
      </c>
      <c r="BM121" s="12">
        <v>227648</v>
      </c>
      <c r="BN121" s="12">
        <v>494396</v>
      </c>
      <c r="BO121" s="12">
        <v>125860</v>
      </c>
      <c r="BP121" s="12">
        <v>104175</v>
      </c>
      <c r="BQ121" s="12">
        <v>9220</v>
      </c>
      <c r="BR121" s="12">
        <v>4798</v>
      </c>
      <c r="BS121" s="12">
        <v>63822</v>
      </c>
      <c r="BT121" s="12">
        <v>40036</v>
      </c>
      <c r="BU121" s="13">
        <v>336329</v>
      </c>
      <c r="BV121" s="12">
        <v>245582</v>
      </c>
      <c r="BW121" s="12">
        <v>421039</v>
      </c>
      <c r="BX121" s="12">
        <v>0</v>
      </c>
      <c r="BY121" s="12">
        <v>0</v>
      </c>
      <c r="BZ121" s="12">
        <f t="shared" si="26"/>
        <v>14290284</v>
      </c>
    </row>
    <row r="122" spans="1:78" x14ac:dyDescent="0.25">
      <c r="A122" s="28" t="s">
        <v>320</v>
      </c>
      <c r="B122" s="28" t="s">
        <v>321</v>
      </c>
      <c r="C122" s="12">
        <v>0</v>
      </c>
      <c r="D122" s="12"/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3"/>
      <c r="N122" s="12">
        <v>0</v>
      </c>
      <c r="O122" s="12">
        <v>0</v>
      </c>
      <c r="P122" s="13">
        <v>22916</v>
      </c>
      <c r="Q122" s="12">
        <v>0</v>
      </c>
      <c r="R122" s="13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395047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3"/>
      <c r="AH122" s="13">
        <v>55904</v>
      </c>
      <c r="AI122" s="12">
        <v>0</v>
      </c>
      <c r="AJ122" s="12">
        <v>0</v>
      </c>
      <c r="AK122" s="12">
        <v>0</v>
      </c>
      <c r="AL122" s="12">
        <v>0</v>
      </c>
      <c r="AM122" s="13"/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469062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3"/>
      <c r="BE122" s="12">
        <v>95750</v>
      </c>
      <c r="BF122" s="13"/>
      <c r="BG122" s="12">
        <v>0</v>
      </c>
      <c r="BH122" s="12">
        <v>0</v>
      </c>
      <c r="BI122" s="12">
        <v>0</v>
      </c>
      <c r="BJ122" s="12">
        <v>12943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3">
        <v>99274</v>
      </c>
      <c r="BV122" s="12">
        <v>0</v>
      </c>
      <c r="BW122" s="12">
        <v>29916</v>
      </c>
      <c r="BX122" s="12">
        <v>0</v>
      </c>
      <c r="BY122" s="12">
        <v>0</v>
      </c>
      <c r="BZ122" s="12">
        <f t="shared" si="26"/>
        <v>1180812</v>
      </c>
    </row>
    <row r="123" spans="1:78" x14ac:dyDescent="0.25">
      <c r="A123" s="28" t="s">
        <v>322</v>
      </c>
      <c r="B123" s="28" t="s">
        <v>323</v>
      </c>
      <c r="C123" s="12">
        <v>240156</v>
      </c>
      <c r="D123" s="12">
        <v>1976152</v>
      </c>
      <c r="E123" s="12">
        <v>124858</v>
      </c>
      <c r="F123" s="12">
        <v>769829</v>
      </c>
      <c r="G123" s="12">
        <v>366466</v>
      </c>
      <c r="H123" s="12">
        <v>238460</v>
      </c>
      <c r="I123" s="12">
        <v>160617</v>
      </c>
      <c r="J123" s="12">
        <v>1110062</v>
      </c>
      <c r="K123" s="12">
        <v>223612</v>
      </c>
      <c r="L123" s="12">
        <v>395048</v>
      </c>
      <c r="M123" s="13">
        <v>513082</v>
      </c>
      <c r="N123" s="12">
        <v>3338220</v>
      </c>
      <c r="O123" s="12">
        <v>109900</v>
      </c>
      <c r="P123" s="13">
        <v>1648123</v>
      </c>
      <c r="Q123" s="12">
        <v>791859</v>
      </c>
      <c r="R123" s="13">
        <v>575406</v>
      </c>
      <c r="S123" s="12">
        <v>804532</v>
      </c>
      <c r="T123" s="12">
        <v>523566</v>
      </c>
      <c r="U123" s="12">
        <v>553897</v>
      </c>
      <c r="V123" s="12">
        <v>1014600</v>
      </c>
      <c r="W123" s="12">
        <v>163928</v>
      </c>
      <c r="X123" s="12">
        <v>501607</v>
      </c>
      <c r="Y123" s="12">
        <v>2124758</v>
      </c>
      <c r="Z123" s="12">
        <v>202713</v>
      </c>
      <c r="AA123" s="12">
        <v>336634</v>
      </c>
      <c r="AB123" s="12">
        <v>113313</v>
      </c>
      <c r="AC123" s="12">
        <v>1497760</v>
      </c>
      <c r="AD123" s="12">
        <v>133042</v>
      </c>
      <c r="AE123" s="12">
        <v>446970</v>
      </c>
      <c r="AF123" s="12">
        <v>142545</v>
      </c>
      <c r="AG123" s="13">
        <v>491390</v>
      </c>
      <c r="AH123" s="13">
        <v>5731090</v>
      </c>
      <c r="AI123" s="12">
        <v>974186</v>
      </c>
      <c r="AJ123" s="12">
        <v>106378</v>
      </c>
      <c r="AK123" s="12">
        <v>114744</v>
      </c>
      <c r="AL123" s="12">
        <v>282737</v>
      </c>
      <c r="AM123" s="13">
        <v>2519517</v>
      </c>
      <c r="AN123" s="12">
        <v>207282</v>
      </c>
      <c r="AO123" s="12">
        <v>1091773</v>
      </c>
      <c r="AP123" s="12">
        <v>1287924</v>
      </c>
      <c r="AQ123" s="12">
        <v>620174</v>
      </c>
      <c r="AR123" s="12">
        <v>336786</v>
      </c>
      <c r="AS123" s="12">
        <v>201085</v>
      </c>
      <c r="AT123" s="12">
        <v>2404271</v>
      </c>
      <c r="AU123" s="12">
        <v>810618</v>
      </c>
      <c r="AV123" s="12">
        <v>211513</v>
      </c>
      <c r="AW123" s="12">
        <v>496099</v>
      </c>
      <c r="AX123" s="12">
        <v>1272279</v>
      </c>
      <c r="AY123" s="12">
        <v>56097</v>
      </c>
      <c r="AZ123" s="12">
        <v>545675</v>
      </c>
      <c r="BA123" s="12">
        <v>477923</v>
      </c>
      <c r="BB123" s="12">
        <v>555235</v>
      </c>
      <c r="BC123" s="12">
        <v>577152</v>
      </c>
      <c r="BD123" s="13">
        <v>1437093</v>
      </c>
      <c r="BE123" s="12">
        <v>1172550</v>
      </c>
      <c r="BF123" s="13">
        <v>1999746</v>
      </c>
      <c r="BG123" s="12">
        <v>2726169</v>
      </c>
      <c r="BH123" s="12">
        <v>250016</v>
      </c>
      <c r="BI123" s="12">
        <v>426993</v>
      </c>
      <c r="BJ123" s="12">
        <v>782438</v>
      </c>
      <c r="BK123" s="12">
        <v>259653</v>
      </c>
      <c r="BL123" s="12">
        <v>230872</v>
      </c>
      <c r="BM123" s="12">
        <v>671865</v>
      </c>
      <c r="BN123" s="12">
        <v>1171009</v>
      </c>
      <c r="BO123" s="12">
        <v>656350</v>
      </c>
      <c r="BP123" s="12">
        <v>1881823</v>
      </c>
      <c r="BQ123" s="12">
        <v>441393</v>
      </c>
      <c r="BR123" s="12">
        <v>396799</v>
      </c>
      <c r="BS123" s="12">
        <v>507460</v>
      </c>
      <c r="BT123" s="12">
        <v>0</v>
      </c>
      <c r="BU123" s="13">
        <v>1526483</v>
      </c>
      <c r="BV123" s="12">
        <v>858057</v>
      </c>
      <c r="BW123" s="12">
        <v>1604907</v>
      </c>
      <c r="BX123" s="12">
        <v>0</v>
      </c>
      <c r="BY123" s="12">
        <v>0</v>
      </c>
      <c r="BZ123" s="12">
        <f t="shared" si="26"/>
        <v>61515319</v>
      </c>
    </row>
    <row r="124" spans="1:78" x14ac:dyDescent="0.25">
      <c r="A124" s="28" t="s">
        <v>324</v>
      </c>
      <c r="B124" s="28" t="s">
        <v>325</v>
      </c>
      <c r="C124" s="12">
        <v>780293</v>
      </c>
      <c r="D124" s="12">
        <v>5035235</v>
      </c>
      <c r="E124" s="12">
        <v>363236</v>
      </c>
      <c r="F124" s="12">
        <v>1998958</v>
      </c>
      <c r="G124" s="12">
        <v>914023</v>
      </c>
      <c r="H124" s="12">
        <v>716433</v>
      </c>
      <c r="I124" s="12">
        <v>505430</v>
      </c>
      <c r="J124" s="12">
        <v>3101521</v>
      </c>
      <c r="K124" s="12">
        <v>623920</v>
      </c>
      <c r="L124" s="12">
        <v>1106343</v>
      </c>
      <c r="M124" s="13">
        <v>1300444</v>
      </c>
      <c r="N124" s="12">
        <v>7421105</v>
      </c>
      <c r="O124" s="12">
        <v>314559</v>
      </c>
      <c r="P124" s="13">
        <v>3897162</v>
      </c>
      <c r="Q124" s="12">
        <v>2038672</v>
      </c>
      <c r="R124" s="13">
        <v>1409026</v>
      </c>
      <c r="S124" s="12">
        <v>2050048</v>
      </c>
      <c r="T124" s="12">
        <v>1410681</v>
      </c>
      <c r="U124" s="12">
        <v>1385361</v>
      </c>
      <c r="V124" s="12">
        <v>2585897</v>
      </c>
      <c r="W124" s="12">
        <v>458706</v>
      </c>
      <c r="X124" s="12">
        <v>1473561</v>
      </c>
      <c r="Y124" s="12">
        <v>5168857</v>
      </c>
      <c r="Z124" s="12">
        <v>539624</v>
      </c>
      <c r="AA124" s="12">
        <v>775156</v>
      </c>
      <c r="AB124" s="12">
        <v>335961</v>
      </c>
      <c r="AC124" s="12">
        <v>4066742</v>
      </c>
      <c r="AD124" s="12">
        <v>322042</v>
      </c>
      <c r="AE124" s="12">
        <v>1175295</v>
      </c>
      <c r="AF124" s="12">
        <v>375479</v>
      </c>
      <c r="AG124" s="13">
        <v>1181053</v>
      </c>
      <c r="AH124" s="13">
        <v>15795303</v>
      </c>
      <c r="AI124" s="12">
        <v>2406939</v>
      </c>
      <c r="AJ124" s="12">
        <v>276287</v>
      </c>
      <c r="AK124" s="12">
        <v>270155</v>
      </c>
      <c r="AL124" s="12">
        <v>800222</v>
      </c>
      <c r="AM124" s="13">
        <v>7818392</v>
      </c>
      <c r="AN124" s="12">
        <v>572157</v>
      </c>
      <c r="AO124" s="12">
        <v>2563004</v>
      </c>
      <c r="AP124" s="12">
        <v>2893237</v>
      </c>
      <c r="AQ124" s="12">
        <v>1555398</v>
      </c>
      <c r="AR124" s="12">
        <v>882947</v>
      </c>
      <c r="AS124" s="12">
        <v>526576</v>
      </c>
      <c r="AT124" s="12">
        <v>4959984</v>
      </c>
      <c r="AU124" s="12">
        <v>2101933</v>
      </c>
      <c r="AV124" s="12">
        <v>569406</v>
      </c>
      <c r="AW124" s="12">
        <v>1133176</v>
      </c>
      <c r="AX124" s="12">
        <v>2710789</v>
      </c>
      <c r="AY124" s="12">
        <v>121145</v>
      </c>
      <c r="AZ124" s="12">
        <v>1492892</v>
      </c>
      <c r="BA124" s="12">
        <v>1227035</v>
      </c>
      <c r="BB124" s="12">
        <v>1472656</v>
      </c>
      <c r="BC124" s="12">
        <v>1550285</v>
      </c>
      <c r="BD124" s="13">
        <v>3659634</v>
      </c>
      <c r="BE124" s="12">
        <v>3152146</v>
      </c>
      <c r="BF124" s="13">
        <v>5384795</v>
      </c>
      <c r="BG124" s="12">
        <v>6431883</v>
      </c>
      <c r="BH124" s="12">
        <v>693695</v>
      </c>
      <c r="BI124" s="12">
        <v>1140848</v>
      </c>
      <c r="BJ124" s="12">
        <v>2358659</v>
      </c>
      <c r="BK124" s="12">
        <v>691866</v>
      </c>
      <c r="BL124" s="12">
        <v>704038</v>
      </c>
      <c r="BM124" s="12">
        <v>1645222</v>
      </c>
      <c r="BN124" s="12">
        <v>2779562</v>
      </c>
      <c r="BO124" s="12">
        <v>1695349</v>
      </c>
      <c r="BP124" s="12">
        <v>4618484</v>
      </c>
      <c r="BQ124" s="12">
        <v>1158894</v>
      </c>
      <c r="BR124" s="12">
        <v>1011818</v>
      </c>
      <c r="BS124" s="12">
        <v>1313006</v>
      </c>
      <c r="BT124" s="12">
        <v>893890</v>
      </c>
      <c r="BU124" s="13">
        <v>3721786</v>
      </c>
      <c r="BV124" s="12">
        <v>1431362</v>
      </c>
      <c r="BW124" s="12">
        <v>3881297</v>
      </c>
      <c r="BX124" s="12">
        <v>0</v>
      </c>
      <c r="BY124" s="12">
        <v>0</v>
      </c>
      <c r="BZ124" s="12">
        <f t="shared" si="26"/>
        <v>156898975</v>
      </c>
    </row>
    <row r="125" spans="1:78" x14ac:dyDescent="0.25">
      <c r="A125" s="28" t="s">
        <v>326</v>
      </c>
      <c r="B125" s="28" t="s">
        <v>327</v>
      </c>
      <c r="C125" s="12">
        <v>28169</v>
      </c>
      <c r="D125" s="12">
        <v>92284</v>
      </c>
      <c r="E125" s="12">
        <v>8789</v>
      </c>
      <c r="F125" s="12">
        <v>53605</v>
      </c>
      <c r="G125" s="12">
        <v>36752</v>
      </c>
      <c r="H125" s="12">
        <v>14580</v>
      </c>
      <c r="I125" s="12">
        <v>5482</v>
      </c>
      <c r="J125" s="12">
        <v>60431</v>
      </c>
      <c r="K125" s="12">
        <v>25182</v>
      </c>
      <c r="L125" s="12">
        <v>40971</v>
      </c>
      <c r="M125" s="13">
        <v>27523</v>
      </c>
      <c r="N125" s="12">
        <v>153308</v>
      </c>
      <c r="O125" s="12">
        <v>18439</v>
      </c>
      <c r="P125" s="13">
        <v>109539</v>
      </c>
      <c r="Q125" s="12">
        <v>34640</v>
      </c>
      <c r="R125" s="13">
        <v>32005</v>
      </c>
      <c r="S125" s="12">
        <v>80106</v>
      </c>
      <c r="T125" s="12">
        <v>32132</v>
      </c>
      <c r="U125" s="12">
        <v>21134</v>
      </c>
      <c r="V125" s="12">
        <v>30478</v>
      </c>
      <c r="W125" s="12">
        <v>1906</v>
      </c>
      <c r="X125" s="12">
        <v>1905</v>
      </c>
      <c r="Y125" s="12">
        <v>101255</v>
      </c>
      <c r="Z125" s="12">
        <v>8821</v>
      </c>
      <c r="AA125" s="12">
        <v>10532</v>
      </c>
      <c r="AB125" s="12">
        <v>10188</v>
      </c>
      <c r="AC125" s="12">
        <v>96530</v>
      </c>
      <c r="AD125" s="12">
        <v>16496</v>
      </c>
      <c r="AE125" s="12">
        <v>18705</v>
      </c>
      <c r="AF125" s="12">
        <v>17787</v>
      </c>
      <c r="AG125" s="13">
        <v>18402</v>
      </c>
      <c r="AH125" s="13">
        <v>330450</v>
      </c>
      <c r="AI125" s="12">
        <v>51397</v>
      </c>
      <c r="AJ125" s="12">
        <v>11307</v>
      </c>
      <c r="AK125" s="12">
        <v>8604</v>
      </c>
      <c r="AL125" s="12">
        <v>22498</v>
      </c>
      <c r="AM125" s="13">
        <v>201162</v>
      </c>
      <c r="AN125" s="12">
        <v>2574</v>
      </c>
      <c r="AO125" s="12">
        <v>53030</v>
      </c>
      <c r="AP125" s="12">
        <v>43358</v>
      </c>
      <c r="AQ125" s="12">
        <v>31559</v>
      </c>
      <c r="AR125" s="12">
        <v>23037</v>
      </c>
      <c r="AS125" s="12">
        <v>7379</v>
      </c>
      <c r="AT125" s="12">
        <v>158689</v>
      </c>
      <c r="AU125" s="12">
        <v>18252</v>
      </c>
      <c r="AV125" s="12">
        <v>26214</v>
      </c>
      <c r="AW125" s="12">
        <v>16568</v>
      </c>
      <c r="AX125" s="12">
        <v>47022</v>
      </c>
      <c r="AY125" s="12">
        <v>5445</v>
      </c>
      <c r="AZ125" s="12">
        <v>15572</v>
      </c>
      <c r="BA125" s="12">
        <v>16472</v>
      </c>
      <c r="BB125" s="12">
        <v>34452</v>
      </c>
      <c r="BC125" s="12">
        <v>20298</v>
      </c>
      <c r="BD125" s="13">
        <v>102647</v>
      </c>
      <c r="BE125" s="12">
        <v>36444</v>
      </c>
      <c r="BF125" s="13">
        <v>55653</v>
      </c>
      <c r="BG125" s="12">
        <v>60518</v>
      </c>
      <c r="BH125" s="12">
        <v>23131</v>
      </c>
      <c r="BI125" s="12">
        <v>44858</v>
      </c>
      <c r="BJ125" s="12">
        <v>99183</v>
      </c>
      <c r="BK125" s="12">
        <v>32868</v>
      </c>
      <c r="BL125" s="12">
        <v>4797</v>
      </c>
      <c r="BM125" s="12">
        <v>53249</v>
      </c>
      <c r="BN125" s="12">
        <v>50583</v>
      </c>
      <c r="BO125" s="12">
        <v>9411</v>
      </c>
      <c r="BP125" s="12">
        <v>97402</v>
      </c>
      <c r="BQ125" s="12">
        <v>27245</v>
      </c>
      <c r="BR125" s="12">
        <v>47223</v>
      </c>
      <c r="BS125" s="12">
        <v>45062</v>
      </c>
      <c r="BT125" s="12">
        <v>51617</v>
      </c>
      <c r="BU125" s="13">
        <v>59197</v>
      </c>
      <c r="BV125" s="12">
        <v>61074</v>
      </c>
      <c r="BW125" s="12">
        <v>332107</v>
      </c>
      <c r="BX125" s="12">
        <v>0</v>
      </c>
      <c r="BY125" s="12">
        <v>0</v>
      </c>
      <c r="BZ125" s="12">
        <f t="shared" ref="BZ125:BZ156" si="27">SUM(C125:BY125)</f>
        <v>3647684</v>
      </c>
    </row>
    <row r="126" spans="1:78" x14ac:dyDescent="0.25">
      <c r="A126" s="28" t="s">
        <v>328</v>
      </c>
      <c r="B126" s="28" t="s">
        <v>329</v>
      </c>
      <c r="C126" s="12">
        <v>0</v>
      </c>
      <c r="D126" s="12"/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3"/>
      <c r="N126" s="12">
        <v>0</v>
      </c>
      <c r="O126" s="12">
        <v>0</v>
      </c>
      <c r="P126" s="13"/>
      <c r="Q126" s="12">
        <v>0</v>
      </c>
      <c r="R126" s="13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3"/>
      <c r="AH126" s="13"/>
      <c r="AI126" s="12">
        <v>0</v>
      </c>
      <c r="AJ126" s="12">
        <v>0</v>
      </c>
      <c r="AK126" s="12">
        <v>0</v>
      </c>
      <c r="AL126" s="12">
        <v>0</v>
      </c>
      <c r="AM126" s="13"/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3"/>
      <c r="BE126" s="12">
        <v>0</v>
      </c>
      <c r="BF126" s="13"/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3"/>
      <c r="BV126" s="12">
        <v>0</v>
      </c>
      <c r="BW126" s="12">
        <v>0</v>
      </c>
      <c r="BX126" s="12">
        <v>0</v>
      </c>
      <c r="BY126" s="12">
        <v>0</v>
      </c>
      <c r="BZ126" s="12">
        <f t="shared" si="27"/>
        <v>0</v>
      </c>
    </row>
    <row r="127" spans="1:78" x14ac:dyDescent="0.25">
      <c r="A127" s="28" t="s">
        <v>330</v>
      </c>
      <c r="B127" s="28" t="s">
        <v>331</v>
      </c>
      <c r="C127" s="12">
        <v>22568</v>
      </c>
      <c r="D127" s="12">
        <v>160970</v>
      </c>
      <c r="E127" s="12">
        <v>8040</v>
      </c>
      <c r="F127" s="12">
        <v>81484</v>
      </c>
      <c r="G127" s="12">
        <v>29465</v>
      </c>
      <c r="H127" s="12">
        <v>20660</v>
      </c>
      <c r="I127" s="12">
        <v>17177</v>
      </c>
      <c r="J127" s="12">
        <v>96431</v>
      </c>
      <c r="K127" s="12">
        <v>10213</v>
      </c>
      <c r="L127" s="12">
        <v>28980</v>
      </c>
      <c r="M127" s="13">
        <v>45835</v>
      </c>
      <c r="N127" s="12">
        <v>265384</v>
      </c>
      <c r="O127" s="12">
        <v>8312</v>
      </c>
      <c r="P127" s="13">
        <v>152544</v>
      </c>
      <c r="Q127" s="12">
        <v>56595</v>
      </c>
      <c r="R127" s="13">
        <v>37756</v>
      </c>
      <c r="S127" s="12">
        <v>56758</v>
      </c>
      <c r="T127" s="12">
        <v>32907</v>
      </c>
      <c r="U127" s="12">
        <v>35299</v>
      </c>
      <c r="V127" s="12">
        <v>68659</v>
      </c>
      <c r="W127" s="12">
        <v>12935</v>
      </c>
      <c r="X127" s="12">
        <v>31612</v>
      </c>
      <c r="Y127" s="12">
        <v>0</v>
      </c>
      <c r="Z127" s="12">
        <v>14742</v>
      </c>
      <c r="AA127" s="12">
        <v>24121</v>
      </c>
      <c r="AB127" s="12">
        <v>8240</v>
      </c>
      <c r="AC127" s="12">
        <v>113661</v>
      </c>
      <c r="AD127" s="12">
        <v>9880</v>
      </c>
      <c r="AE127" s="12">
        <v>27862</v>
      </c>
      <c r="AF127" s="12">
        <v>11133</v>
      </c>
      <c r="AG127" s="13">
        <v>35131</v>
      </c>
      <c r="AH127" s="13">
        <v>546316</v>
      </c>
      <c r="AI127" s="12">
        <v>66840</v>
      </c>
      <c r="AJ127" s="12">
        <v>7919</v>
      </c>
      <c r="AK127" s="12">
        <v>8575</v>
      </c>
      <c r="AL127" s="12">
        <v>19790</v>
      </c>
      <c r="AM127" s="13">
        <v>249059</v>
      </c>
      <c r="AN127" s="12">
        <v>14325</v>
      </c>
      <c r="AO127" s="12">
        <v>83732</v>
      </c>
      <c r="AP127" s="12">
        <v>109459</v>
      </c>
      <c r="AQ127" s="12">
        <v>43429</v>
      </c>
      <c r="AR127" s="12">
        <v>23702</v>
      </c>
      <c r="AS127" s="12">
        <v>12253</v>
      </c>
      <c r="AT127" s="12">
        <v>219542</v>
      </c>
      <c r="AU127" s="12">
        <v>58861</v>
      </c>
      <c r="AV127" s="12">
        <v>16514</v>
      </c>
      <c r="AW127" s="12">
        <v>31428</v>
      </c>
      <c r="AX127" s="12">
        <v>125513</v>
      </c>
      <c r="AY127" s="12">
        <v>3041</v>
      </c>
      <c r="AZ127" s="12">
        <v>34567</v>
      </c>
      <c r="BA127" s="12">
        <v>29651</v>
      </c>
      <c r="BB127" s="12">
        <v>42369</v>
      </c>
      <c r="BC127" s="12">
        <v>49419</v>
      </c>
      <c r="BD127" s="13"/>
      <c r="BE127" s="12">
        <v>105279</v>
      </c>
      <c r="BF127" s="13">
        <v>144865</v>
      </c>
      <c r="BG127" s="12">
        <v>230976</v>
      </c>
      <c r="BH127" s="12">
        <v>0</v>
      </c>
      <c r="BI127" s="12">
        <v>39353</v>
      </c>
      <c r="BJ127" s="12">
        <v>80360</v>
      </c>
      <c r="BK127" s="12">
        <v>20445</v>
      </c>
      <c r="BL127" s="12">
        <v>21392</v>
      </c>
      <c r="BM127" s="12">
        <v>61429</v>
      </c>
      <c r="BN127" s="12">
        <v>87975</v>
      </c>
      <c r="BO127" s="12">
        <v>48151</v>
      </c>
      <c r="BP127" s="12">
        <v>128064</v>
      </c>
      <c r="BQ127" s="12">
        <v>31722</v>
      </c>
      <c r="BR127" s="12">
        <v>24542</v>
      </c>
      <c r="BS127" s="12">
        <v>41760</v>
      </c>
      <c r="BT127" s="12">
        <v>49827</v>
      </c>
      <c r="BU127" s="13">
        <v>124460</v>
      </c>
      <c r="BV127" s="12">
        <v>129502</v>
      </c>
      <c r="BW127" s="12">
        <v>150221</v>
      </c>
      <c r="BX127" s="12">
        <v>231367</v>
      </c>
      <c r="BY127" s="12">
        <v>0</v>
      </c>
      <c r="BZ127" s="12">
        <f t="shared" si="27"/>
        <v>5073348</v>
      </c>
    </row>
    <row r="128" spans="1:78" x14ac:dyDescent="0.25">
      <c r="A128" s="28" t="s">
        <v>332</v>
      </c>
      <c r="B128" s="28" t="s">
        <v>333</v>
      </c>
      <c r="C128" s="12">
        <v>0</v>
      </c>
      <c r="D128" s="12"/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976</v>
      </c>
      <c r="L128" s="12">
        <v>0</v>
      </c>
      <c r="M128" s="13"/>
      <c r="N128" s="12">
        <v>6927</v>
      </c>
      <c r="O128" s="12">
        <v>0</v>
      </c>
      <c r="P128" s="13"/>
      <c r="Q128" s="12">
        <v>0</v>
      </c>
      <c r="R128" s="13">
        <v>0</v>
      </c>
      <c r="S128" s="12">
        <v>0</v>
      </c>
      <c r="T128" s="12">
        <v>63998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66274</v>
      </c>
      <c r="AD128" s="12">
        <v>0</v>
      </c>
      <c r="AE128" s="12">
        <v>0</v>
      </c>
      <c r="AF128" s="12">
        <v>0</v>
      </c>
      <c r="AG128" s="13"/>
      <c r="AH128" s="13"/>
      <c r="AI128" s="12">
        <v>0</v>
      </c>
      <c r="AJ128" s="12">
        <v>0</v>
      </c>
      <c r="AK128" s="12">
        <v>0</v>
      </c>
      <c r="AL128" s="12">
        <v>0</v>
      </c>
      <c r="AM128" s="13"/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3"/>
      <c r="BE128" s="12">
        <v>0</v>
      </c>
      <c r="BF128" s="13"/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3"/>
      <c r="BV128" s="12">
        <v>0</v>
      </c>
      <c r="BW128" s="12">
        <v>0</v>
      </c>
      <c r="BX128" s="12">
        <v>0</v>
      </c>
      <c r="BY128" s="12">
        <v>0</v>
      </c>
      <c r="BZ128" s="12">
        <f t="shared" si="27"/>
        <v>138175</v>
      </c>
    </row>
    <row r="129" spans="1:78" x14ac:dyDescent="0.25">
      <c r="A129" s="28" t="s">
        <v>334</v>
      </c>
      <c r="B129" s="28" t="s">
        <v>335</v>
      </c>
      <c r="C129" s="12">
        <v>0</v>
      </c>
      <c r="D129" s="12"/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3"/>
      <c r="N129" s="12">
        <v>0</v>
      </c>
      <c r="O129" s="12">
        <v>0</v>
      </c>
      <c r="P129" s="13"/>
      <c r="Q129" s="12">
        <v>0</v>
      </c>
      <c r="R129" s="13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197898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3"/>
      <c r="AH129" s="13"/>
      <c r="AI129" s="12">
        <v>0</v>
      </c>
      <c r="AJ129" s="12">
        <v>0</v>
      </c>
      <c r="AK129" s="12">
        <v>0</v>
      </c>
      <c r="AL129" s="12">
        <v>0</v>
      </c>
      <c r="AM129" s="13"/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3"/>
      <c r="BE129" s="12">
        <v>0</v>
      </c>
      <c r="BF129" s="13"/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3"/>
      <c r="BV129" s="12">
        <v>0</v>
      </c>
      <c r="BW129" s="12">
        <v>0</v>
      </c>
      <c r="BX129" s="12">
        <v>77818037</v>
      </c>
      <c r="BY129" s="12">
        <v>0</v>
      </c>
      <c r="BZ129" s="12">
        <f t="shared" si="27"/>
        <v>78015935</v>
      </c>
    </row>
    <row r="130" spans="1:78" x14ac:dyDescent="0.25">
      <c r="A130" s="28" t="s">
        <v>336</v>
      </c>
      <c r="B130" s="28" t="s">
        <v>337</v>
      </c>
      <c r="C130" s="12"/>
      <c r="D130" s="12"/>
      <c r="E130" s="12"/>
      <c r="F130" s="12"/>
      <c r="G130" s="12"/>
      <c r="H130" s="12"/>
      <c r="I130" s="12"/>
      <c r="J130" s="12"/>
      <c r="K130" s="12">
        <v>0</v>
      </c>
      <c r="L130" s="12">
        <v>0</v>
      </c>
      <c r="M130" s="13"/>
      <c r="N130" s="12"/>
      <c r="O130" s="12"/>
      <c r="P130" s="13"/>
      <c r="Q130" s="12"/>
      <c r="R130" s="13">
        <v>0</v>
      </c>
      <c r="S130" s="12"/>
      <c r="T130" s="12">
        <v>0</v>
      </c>
      <c r="U130" s="12"/>
      <c r="V130" s="12"/>
      <c r="W130" s="12"/>
      <c r="X130" s="12"/>
      <c r="Y130" s="12"/>
      <c r="Z130" s="12"/>
      <c r="AA130" s="12"/>
      <c r="AB130" s="12"/>
      <c r="AC130" s="12">
        <v>0</v>
      </c>
      <c r="AD130" s="12"/>
      <c r="AE130" s="12"/>
      <c r="AF130" s="12"/>
      <c r="AG130" s="13"/>
      <c r="AH130" s="13"/>
      <c r="AI130" s="12"/>
      <c r="AJ130" s="12"/>
      <c r="AK130" s="12"/>
      <c r="AL130" s="12">
        <v>0</v>
      </c>
      <c r="AM130" s="13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12"/>
      <c r="BF130" s="13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3"/>
      <c r="BV130" s="12"/>
      <c r="BW130" s="12"/>
      <c r="BX130" s="12"/>
      <c r="BY130" s="12"/>
      <c r="BZ130" s="12">
        <f t="shared" si="27"/>
        <v>0</v>
      </c>
    </row>
    <row r="131" spans="1:78" x14ac:dyDescent="0.25">
      <c r="A131" s="28" t="s">
        <v>338</v>
      </c>
      <c r="B131" s="28" t="s">
        <v>339</v>
      </c>
      <c r="C131" s="12">
        <v>905</v>
      </c>
      <c r="D131" s="12">
        <v>32033</v>
      </c>
      <c r="E131" s="12">
        <v>4153</v>
      </c>
      <c r="F131" s="12">
        <v>23444</v>
      </c>
      <c r="G131" s="12">
        <v>3668</v>
      </c>
      <c r="H131" s="12">
        <v>2772</v>
      </c>
      <c r="I131" s="12">
        <v>1411</v>
      </c>
      <c r="J131" s="12">
        <v>16601</v>
      </c>
      <c r="K131" s="12">
        <v>1376</v>
      </c>
      <c r="L131" s="12">
        <v>6650</v>
      </c>
      <c r="M131" s="13">
        <v>27372</v>
      </c>
      <c r="N131" s="12">
        <v>45250</v>
      </c>
      <c r="O131" s="12">
        <v>2257</v>
      </c>
      <c r="P131" s="13">
        <v>123124</v>
      </c>
      <c r="Q131" s="12">
        <v>3668</v>
      </c>
      <c r="R131" s="13">
        <v>9959</v>
      </c>
      <c r="S131" s="12">
        <v>7054</v>
      </c>
      <c r="T131" s="12">
        <v>10745</v>
      </c>
      <c r="U131" s="12">
        <v>2694</v>
      </c>
      <c r="V131" s="12">
        <v>24335</v>
      </c>
      <c r="W131" s="12">
        <v>847</v>
      </c>
      <c r="X131" s="12">
        <v>1975</v>
      </c>
      <c r="Y131" s="12">
        <v>24267</v>
      </c>
      <c r="Z131" s="12">
        <v>83</v>
      </c>
      <c r="AA131" s="12">
        <v>1975</v>
      </c>
      <c r="AB131" s="12">
        <v>4729</v>
      </c>
      <c r="AC131" s="12">
        <v>17645</v>
      </c>
      <c r="AD131" s="12">
        <v>0</v>
      </c>
      <c r="AE131" s="12">
        <v>9481</v>
      </c>
      <c r="AF131" s="12">
        <v>494</v>
      </c>
      <c r="AG131" s="13">
        <v>9876</v>
      </c>
      <c r="AH131" s="13">
        <v>34610</v>
      </c>
      <c r="AI131" s="12">
        <v>5094</v>
      </c>
      <c r="AJ131" s="12">
        <v>3017</v>
      </c>
      <c r="AK131" s="12">
        <v>0</v>
      </c>
      <c r="AL131" s="12">
        <v>3463</v>
      </c>
      <c r="AM131" s="13">
        <v>49561</v>
      </c>
      <c r="AN131" s="12">
        <v>0</v>
      </c>
      <c r="AO131" s="12">
        <v>7606</v>
      </c>
      <c r="AP131" s="12">
        <v>13838</v>
      </c>
      <c r="AQ131" s="12">
        <v>0</v>
      </c>
      <c r="AR131" s="12">
        <v>2932</v>
      </c>
      <c r="AS131" s="12">
        <v>872</v>
      </c>
      <c r="AT131" s="12">
        <v>28063</v>
      </c>
      <c r="AU131" s="12">
        <v>6263</v>
      </c>
      <c r="AV131" s="12">
        <v>1975</v>
      </c>
      <c r="AW131" s="12">
        <v>13004</v>
      </c>
      <c r="AX131" s="12">
        <v>6369</v>
      </c>
      <c r="AY131" s="12">
        <v>1129</v>
      </c>
      <c r="AZ131" s="12">
        <v>100</v>
      </c>
      <c r="BA131" s="12">
        <v>1692</v>
      </c>
      <c r="BB131" s="12">
        <v>3386</v>
      </c>
      <c r="BC131" s="12">
        <v>8208</v>
      </c>
      <c r="BD131" s="13">
        <v>3755</v>
      </c>
      <c r="BE131" s="12">
        <v>2683</v>
      </c>
      <c r="BF131" s="13">
        <v>135850</v>
      </c>
      <c r="BG131" s="12">
        <v>33962</v>
      </c>
      <c r="BH131" s="12">
        <v>0</v>
      </c>
      <c r="BI131" s="12">
        <v>0</v>
      </c>
      <c r="BJ131" s="12">
        <v>6873</v>
      </c>
      <c r="BK131" s="12">
        <v>1129</v>
      </c>
      <c r="BL131" s="12">
        <v>3104</v>
      </c>
      <c r="BM131" s="12">
        <v>9030</v>
      </c>
      <c r="BN131" s="12">
        <v>7143</v>
      </c>
      <c r="BO131" s="12">
        <v>8119</v>
      </c>
      <c r="BP131" s="12">
        <v>33719</v>
      </c>
      <c r="BQ131" s="12">
        <v>2912</v>
      </c>
      <c r="BR131" s="12">
        <v>0</v>
      </c>
      <c r="BS131" s="12">
        <v>5644</v>
      </c>
      <c r="BT131" s="12">
        <v>425</v>
      </c>
      <c r="BU131" s="13">
        <v>22574</v>
      </c>
      <c r="BV131" s="12">
        <v>20936</v>
      </c>
      <c r="BW131" s="12">
        <v>32451</v>
      </c>
      <c r="BX131" s="12">
        <v>18059</v>
      </c>
      <c r="BY131" s="12">
        <v>0</v>
      </c>
      <c r="BZ131" s="12">
        <f t="shared" si="27"/>
        <v>960393</v>
      </c>
    </row>
    <row r="132" spans="1:78" x14ac:dyDescent="0.25">
      <c r="A132" s="28" t="s">
        <v>340</v>
      </c>
      <c r="B132" s="28" t="s">
        <v>341</v>
      </c>
      <c r="C132" s="12">
        <v>7095</v>
      </c>
      <c r="D132" s="12"/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3">
        <v>55794</v>
      </c>
      <c r="N132" s="12">
        <v>11509</v>
      </c>
      <c r="O132" s="12">
        <v>12039</v>
      </c>
      <c r="P132" s="13">
        <v>78120</v>
      </c>
      <c r="Q132" s="12">
        <v>0</v>
      </c>
      <c r="R132" s="13">
        <v>3424</v>
      </c>
      <c r="S132" s="12">
        <v>0</v>
      </c>
      <c r="T132" s="12">
        <v>67517</v>
      </c>
      <c r="U132" s="12">
        <v>0</v>
      </c>
      <c r="V132" s="12">
        <v>176705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3"/>
      <c r="AH132" s="13"/>
      <c r="AI132" s="12">
        <v>0</v>
      </c>
      <c r="AJ132" s="12">
        <v>0</v>
      </c>
      <c r="AK132" s="12">
        <v>0</v>
      </c>
      <c r="AL132" s="12">
        <v>37</v>
      </c>
      <c r="AM132" s="13"/>
      <c r="AN132" s="12">
        <v>0</v>
      </c>
      <c r="AO132" s="12">
        <v>87956</v>
      </c>
      <c r="AP132" s="12">
        <v>2573</v>
      </c>
      <c r="AQ132" s="12">
        <v>0</v>
      </c>
      <c r="AR132" s="12">
        <v>0</v>
      </c>
      <c r="AS132" s="12">
        <v>0</v>
      </c>
      <c r="AT132" s="12">
        <v>0</v>
      </c>
      <c r="AU132" s="12">
        <v>13591</v>
      </c>
      <c r="AV132" s="12">
        <v>0</v>
      </c>
      <c r="AW132" s="12">
        <v>0</v>
      </c>
      <c r="AX132" s="12">
        <v>3238</v>
      </c>
      <c r="AY132" s="12">
        <v>0</v>
      </c>
      <c r="AZ132" s="12">
        <v>0</v>
      </c>
      <c r="BA132" s="12">
        <v>0</v>
      </c>
      <c r="BB132" s="12">
        <v>0</v>
      </c>
      <c r="BC132" s="12">
        <v>5296</v>
      </c>
      <c r="BD132" s="13"/>
      <c r="BE132" s="12">
        <v>0</v>
      </c>
      <c r="BF132" s="13"/>
      <c r="BG132" s="12">
        <v>0</v>
      </c>
      <c r="BH132" s="12">
        <v>0</v>
      </c>
      <c r="BI132" s="12">
        <v>0</v>
      </c>
      <c r="BJ132" s="12">
        <v>0</v>
      </c>
      <c r="BK132" s="12">
        <v>38935</v>
      </c>
      <c r="BL132" s="12">
        <v>0</v>
      </c>
      <c r="BM132" s="12">
        <v>0</v>
      </c>
      <c r="BN132" s="12">
        <v>0</v>
      </c>
      <c r="BO132" s="12">
        <v>0</v>
      </c>
      <c r="BP132" s="12">
        <v>22538</v>
      </c>
      <c r="BQ132" s="12">
        <v>840</v>
      </c>
      <c r="BR132" s="12">
        <v>0</v>
      </c>
      <c r="BS132" s="12">
        <v>0</v>
      </c>
      <c r="BT132" s="12">
        <v>0</v>
      </c>
      <c r="BU132" s="13"/>
      <c r="BV132" s="12">
        <v>0</v>
      </c>
      <c r="BW132" s="12">
        <v>0</v>
      </c>
      <c r="BX132" s="12">
        <v>0</v>
      </c>
      <c r="BY132" s="12">
        <v>0</v>
      </c>
      <c r="BZ132" s="12">
        <f t="shared" si="27"/>
        <v>587207</v>
      </c>
    </row>
    <row r="133" spans="1:78" x14ac:dyDescent="0.25">
      <c r="A133" s="28" t="s">
        <v>342</v>
      </c>
      <c r="B133" s="28" t="s">
        <v>343</v>
      </c>
      <c r="C133" s="12">
        <v>0</v>
      </c>
      <c r="D133" s="12">
        <v>39954</v>
      </c>
      <c r="E133" s="12">
        <v>17539</v>
      </c>
      <c r="F133" s="12">
        <v>0</v>
      </c>
      <c r="G133" s="12">
        <v>12600</v>
      </c>
      <c r="H133" s="12">
        <v>0</v>
      </c>
      <c r="I133" s="12">
        <v>0</v>
      </c>
      <c r="J133" s="12">
        <v>5507</v>
      </c>
      <c r="K133" s="12">
        <v>0</v>
      </c>
      <c r="L133" s="12">
        <v>0</v>
      </c>
      <c r="M133" s="13">
        <v>3017</v>
      </c>
      <c r="N133" s="12">
        <v>36332</v>
      </c>
      <c r="O133" s="12">
        <v>0</v>
      </c>
      <c r="P133" s="13">
        <v>44014</v>
      </c>
      <c r="Q133" s="12">
        <v>0</v>
      </c>
      <c r="R133" s="13">
        <v>7534</v>
      </c>
      <c r="S133" s="12">
        <v>28446</v>
      </c>
      <c r="T133" s="12">
        <v>52000</v>
      </c>
      <c r="U133" s="12">
        <v>0</v>
      </c>
      <c r="V133" s="12">
        <v>12400</v>
      </c>
      <c r="W133" s="12">
        <v>0</v>
      </c>
      <c r="X133" s="12">
        <v>0</v>
      </c>
      <c r="Y133" s="12">
        <v>50515</v>
      </c>
      <c r="Z133" s="12">
        <v>0</v>
      </c>
      <c r="AA133" s="12">
        <v>0</v>
      </c>
      <c r="AB133" s="12">
        <v>3875</v>
      </c>
      <c r="AC133" s="12">
        <v>39280</v>
      </c>
      <c r="AD133" s="12">
        <v>0</v>
      </c>
      <c r="AE133" s="12">
        <v>41943</v>
      </c>
      <c r="AF133" s="12">
        <v>0</v>
      </c>
      <c r="AG133" s="13"/>
      <c r="AH133" s="13"/>
      <c r="AI133" s="12">
        <v>29677</v>
      </c>
      <c r="AJ133" s="12">
        <v>0</v>
      </c>
      <c r="AK133" s="12">
        <v>0</v>
      </c>
      <c r="AL133" s="12">
        <v>0</v>
      </c>
      <c r="AM133" s="13">
        <v>214911</v>
      </c>
      <c r="AN133" s="12">
        <v>0</v>
      </c>
      <c r="AO133" s="12">
        <v>56274</v>
      </c>
      <c r="AP133" s="12">
        <v>61488</v>
      </c>
      <c r="AQ133" s="12">
        <v>16361</v>
      </c>
      <c r="AR133" s="12">
        <v>0</v>
      </c>
      <c r="AS133" s="12">
        <v>0</v>
      </c>
      <c r="AT133" s="12">
        <v>0</v>
      </c>
      <c r="AU133" s="12">
        <v>31998</v>
      </c>
      <c r="AV133" s="12">
        <v>14759</v>
      </c>
      <c r="AW133" s="12">
        <v>0</v>
      </c>
      <c r="AX133" s="12">
        <v>9487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3"/>
      <c r="BE133" s="12">
        <v>9440</v>
      </c>
      <c r="BF133" s="13">
        <v>60604</v>
      </c>
      <c r="BG133" s="12">
        <v>28742</v>
      </c>
      <c r="BH133" s="12">
        <v>0</v>
      </c>
      <c r="BI133" s="12">
        <v>48073</v>
      </c>
      <c r="BJ133" s="12">
        <v>27421</v>
      </c>
      <c r="BK133" s="12">
        <v>15664</v>
      </c>
      <c r="BL133" s="12">
        <v>0</v>
      </c>
      <c r="BM133" s="12">
        <v>9562</v>
      </c>
      <c r="BN133" s="12">
        <v>12600</v>
      </c>
      <c r="BO133" s="12">
        <v>12370</v>
      </c>
      <c r="BP133" s="12">
        <v>0</v>
      </c>
      <c r="BQ133" s="12">
        <v>19867</v>
      </c>
      <c r="BR133" s="12">
        <v>-18244</v>
      </c>
      <c r="BS133" s="12">
        <v>5741</v>
      </c>
      <c r="BT133" s="12">
        <v>0</v>
      </c>
      <c r="BU133" s="13">
        <v>12963</v>
      </c>
      <c r="BV133" s="12">
        <v>0</v>
      </c>
      <c r="BW133" s="12">
        <v>11785</v>
      </c>
      <c r="BX133" s="12">
        <v>12560</v>
      </c>
      <c r="BY133" s="12">
        <v>0</v>
      </c>
      <c r="BZ133" s="12">
        <f t="shared" si="27"/>
        <v>1099059</v>
      </c>
    </row>
    <row r="134" spans="1:78" x14ac:dyDescent="0.25">
      <c r="A134" s="28" t="s">
        <v>344</v>
      </c>
      <c r="B134" s="28" t="s">
        <v>345</v>
      </c>
      <c r="C134" s="12">
        <v>7462</v>
      </c>
      <c r="D134" s="12"/>
      <c r="E134" s="12">
        <v>0</v>
      </c>
      <c r="F134" s="12">
        <v>105385</v>
      </c>
      <c r="G134" s="12">
        <v>17961</v>
      </c>
      <c r="H134" s="12">
        <v>12481</v>
      </c>
      <c r="I134" s="12">
        <v>13118</v>
      </c>
      <c r="J134" s="12">
        <v>67031</v>
      </c>
      <c r="K134" s="12">
        <v>6695</v>
      </c>
      <c r="L134" s="12">
        <v>14234</v>
      </c>
      <c r="M134" s="13">
        <v>112645</v>
      </c>
      <c r="N134" s="12">
        <v>0</v>
      </c>
      <c r="O134" s="12">
        <v>8788</v>
      </c>
      <c r="P134" s="13">
        <v>194669</v>
      </c>
      <c r="Q134" s="12">
        <v>50256</v>
      </c>
      <c r="R134" s="13">
        <v>53703</v>
      </c>
      <c r="S134" s="12">
        <v>43969</v>
      </c>
      <c r="T134" s="12">
        <v>29796</v>
      </c>
      <c r="U134" s="12">
        <v>30566</v>
      </c>
      <c r="V134" s="12">
        <v>0</v>
      </c>
      <c r="W134" s="12">
        <v>0</v>
      </c>
      <c r="X134" s="12">
        <v>22663</v>
      </c>
      <c r="Y134" s="12">
        <v>0</v>
      </c>
      <c r="Z134" s="12">
        <v>7434</v>
      </c>
      <c r="AA134" s="12">
        <v>18294</v>
      </c>
      <c r="AB134" s="12">
        <v>0</v>
      </c>
      <c r="AC134" s="12">
        <v>139786</v>
      </c>
      <c r="AD134" s="12">
        <v>5382</v>
      </c>
      <c r="AE134" s="12">
        <v>0</v>
      </c>
      <c r="AF134" s="12">
        <v>2616</v>
      </c>
      <c r="AG134" s="13">
        <v>43396</v>
      </c>
      <c r="AH134" s="13">
        <v>82387</v>
      </c>
      <c r="AI134" s="12">
        <v>51264</v>
      </c>
      <c r="AJ134" s="12">
        <v>5191</v>
      </c>
      <c r="AK134" s="12">
        <v>0</v>
      </c>
      <c r="AL134" s="12">
        <v>12873</v>
      </c>
      <c r="AM134" s="13">
        <v>317887</v>
      </c>
      <c r="AN134" s="12">
        <v>0</v>
      </c>
      <c r="AO134" s="12">
        <v>47608</v>
      </c>
      <c r="AP134" s="12">
        <v>73022</v>
      </c>
      <c r="AQ134" s="12">
        <v>0</v>
      </c>
      <c r="AR134" s="12">
        <v>31293</v>
      </c>
      <c r="AS134" s="12">
        <v>0</v>
      </c>
      <c r="AT134" s="12">
        <v>118665</v>
      </c>
      <c r="AU134" s="12">
        <v>53540</v>
      </c>
      <c r="AV134" s="12">
        <v>9622</v>
      </c>
      <c r="AW134" s="12">
        <v>30147</v>
      </c>
      <c r="AX134" s="12">
        <v>82785</v>
      </c>
      <c r="AY134" s="12">
        <v>0</v>
      </c>
      <c r="AZ134" s="12">
        <v>26906</v>
      </c>
      <c r="BA134" s="12">
        <v>21682</v>
      </c>
      <c r="BB134" s="12">
        <v>1605</v>
      </c>
      <c r="BC134" s="12">
        <v>0</v>
      </c>
      <c r="BD134" s="13">
        <v>122008</v>
      </c>
      <c r="BE134" s="12">
        <v>24075</v>
      </c>
      <c r="BF134" s="13">
        <v>123863</v>
      </c>
      <c r="BG134" s="12">
        <v>130912</v>
      </c>
      <c r="BH134" s="12">
        <v>9805</v>
      </c>
      <c r="BI134" s="12">
        <v>27975</v>
      </c>
      <c r="BJ134" s="12">
        <v>0</v>
      </c>
      <c r="BK134" s="12">
        <v>13901</v>
      </c>
      <c r="BL134" s="12">
        <v>14328</v>
      </c>
      <c r="BM134" s="12">
        <v>46549</v>
      </c>
      <c r="BN134" s="12">
        <v>0</v>
      </c>
      <c r="BO134" s="12">
        <v>38906</v>
      </c>
      <c r="BP134" s="12">
        <v>73798</v>
      </c>
      <c r="BQ134" s="12">
        <v>26013</v>
      </c>
      <c r="BR134" s="12">
        <v>6532</v>
      </c>
      <c r="BS134" s="12">
        <v>5621</v>
      </c>
      <c r="BT134" s="12">
        <v>0</v>
      </c>
      <c r="BU134" s="13">
        <v>82100</v>
      </c>
      <c r="BV134" s="12">
        <v>77047</v>
      </c>
      <c r="BW134" s="12">
        <v>68015.62</v>
      </c>
      <c r="BX134" s="12">
        <v>17927</v>
      </c>
      <c r="BY134" s="12">
        <v>0</v>
      </c>
      <c r="BZ134" s="12">
        <f t="shared" si="27"/>
        <v>2884182.62</v>
      </c>
    </row>
    <row r="135" spans="1:78" x14ac:dyDescent="0.25">
      <c r="A135" s="28" t="s">
        <v>346</v>
      </c>
      <c r="B135" s="28" t="s">
        <v>347</v>
      </c>
      <c r="C135" s="12">
        <v>0</v>
      </c>
      <c r="D135" s="12">
        <v>166691</v>
      </c>
      <c r="E135" s="12">
        <v>6801</v>
      </c>
      <c r="F135" s="12">
        <v>38872</v>
      </c>
      <c r="G135" s="12">
        <v>19229</v>
      </c>
      <c r="H135" s="12">
        <v>8437</v>
      </c>
      <c r="I135" s="12">
        <v>20782</v>
      </c>
      <c r="J135" s="12">
        <v>78205</v>
      </c>
      <c r="K135" s="12">
        <v>8550</v>
      </c>
      <c r="L135" s="12">
        <v>13590</v>
      </c>
      <c r="M135" s="13">
        <v>130384</v>
      </c>
      <c r="N135" s="12">
        <v>158036</v>
      </c>
      <c r="O135" s="12">
        <v>1875</v>
      </c>
      <c r="P135" s="13">
        <v>108355</v>
      </c>
      <c r="Q135" s="12">
        <v>26663</v>
      </c>
      <c r="R135" s="13">
        <v>14792</v>
      </c>
      <c r="S135" s="12">
        <v>33521</v>
      </c>
      <c r="T135" s="12">
        <v>22248</v>
      </c>
      <c r="U135" s="12">
        <v>14092</v>
      </c>
      <c r="V135" s="12">
        <v>43168</v>
      </c>
      <c r="W135" s="12">
        <v>7221</v>
      </c>
      <c r="X135" s="12">
        <v>5616</v>
      </c>
      <c r="Y135" s="12">
        <v>92056</v>
      </c>
      <c r="Z135" s="12">
        <v>0</v>
      </c>
      <c r="AA135" s="12">
        <v>11189</v>
      </c>
      <c r="AB135" s="12">
        <v>11461</v>
      </c>
      <c r="AC135" s="12">
        <v>98461</v>
      </c>
      <c r="AD135" s="12">
        <v>7129</v>
      </c>
      <c r="AE135" s="12">
        <v>14795</v>
      </c>
      <c r="AF135" s="12">
        <v>2704</v>
      </c>
      <c r="AG135" s="13">
        <v>45761</v>
      </c>
      <c r="AH135" s="13">
        <v>360798</v>
      </c>
      <c r="AI135" s="12">
        <v>47765</v>
      </c>
      <c r="AJ135" s="12">
        <v>1947</v>
      </c>
      <c r="AK135" s="12">
        <v>7542</v>
      </c>
      <c r="AL135" s="12">
        <v>13784</v>
      </c>
      <c r="AM135" s="13">
        <v>238629</v>
      </c>
      <c r="AN135" s="12">
        <v>0</v>
      </c>
      <c r="AO135" s="12">
        <v>35566</v>
      </c>
      <c r="AP135" s="12">
        <v>47811</v>
      </c>
      <c r="AQ135" s="12">
        <v>7757</v>
      </c>
      <c r="AR135" s="12">
        <v>6059</v>
      </c>
      <c r="AS135" s="12">
        <v>4465</v>
      </c>
      <c r="AT135" s="12">
        <v>131135</v>
      </c>
      <c r="AU135" s="12">
        <v>15935</v>
      </c>
      <c r="AV135" s="12">
        <v>7142</v>
      </c>
      <c r="AW135" s="12">
        <v>10088</v>
      </c>
      <c r="AX135" s="12">
        <v>108016</v>
      </c>
      <c r="AY135" s="12">
        <v>0</v>
      </c>
      <c r="AZ135" s="12">
        <v>0</v>
      </c>
      <c r="BA135" s="12">
        <v>7458</v>
      </c>
      <c r="BB135" s="12">
        <v>27850</v>
      </c>
      <c r="BC135" s="12">
        <v>25342</v>
      </c>
      <c r="BD135" s="13">
        <v>48102</v>
      </c>
      <c r="BE135" s="12">
        <v>41430</v>
      </c>
      <c r="BF135" s="13">
        <v>78606</v>
      </c>
      <c r="BG135" s="12">
        <v>95287</v>
      </c>
      <c r="BH135" s="12">
        <v>9026</v>
      </c>
      <c r="BI135" s="12">
        <v>11975</v>
      </c>
      <c r="BJ135" s="12">
        <v>51911</v>
      </c>
      <c r="BK135" s="12">
        <v>9498</v>
      </c>
      <c r="BL135" s="12">
        <v>16641</v>
      </c>
      <c r="BM135" s="12">
        <v>31660</v>
      </c>
      <c r="BN135" s="12">
        <v>20132</v>
      </c>
      <c r="BO135" s="12">
        <v>29054</v>
      </c>
      <c r="BP135" s="12">
        <v>54718</v>
      </c>
      <c r="BQ135" s="12">
        <v>8137</v>
      </c>
      <c r="BR135" s="12">
        <v>0</v>
      </c>
      <c r="BS135" s="12">
        <v>19662</v>
      </c>
      <c r="BT135" s="12">
        <v>0</v>
      </c>
      <c r="BU135" s="13">
        <v>81711</v>
      </c>
      <c r="BV135" s="12">
        <v>41825</v>
      </c>
      <c r="BW135" s="12">
        <v>77040</v>
      </c>
      <c r="BX135" s="12">
        <v>71142</v>
      </c>
      <c r="BY135" s="12">
        <v>0</v>
      </c>
      <c r="BZ135" s="12">
        <f t="shared" si="27"/>
        <v>3113330</v>
      </c>
    </row>
    <row r="136" spans="1:78" x14ac:dyDescent="0.25">
      <c r="A136" s="28" t="s">
        <v>348</v>
      </c>
      <c r="B136" s="28" t="s">
        <v>349</v>
      </c>
      <c r="C136" s="12">
        <v>30752</v>
      </c>
      <c r="D136" s="12">
        <v>68601</v>
      </c>
      <c r="E136" s="12">
        <v>17921</v>
      </c>
      <c r="F136" s="12">
        <v>56639</v>
      </c>
      <c r="G136" s="12">
        <v>11706</v>
      </c>
      <c r="H136" s="12">
        <v>18047</v>
      </c>
      <c r="I136" s="12">
        <v>14815</v>
      </c>
      <c r="J136" s="12">
        <v>62636</v>
      </c>
      <c r="K136" s="12">
        <v>22732</v>
      </c>
      <c r="L136" s="12">
        <v>46498</v>
      </c>
      <c r="M136" s="13">
        <v>121068</v>
      </c>
      <c r="N136" s="12">
        <v>66765</v>
      </c>
      <c r="O136" s="12">
        <v>29376</v>
      </c>
      <c r="P136" s="13">
        <v>101602</v>
      </c>
      <c r="Q136" s="12">
        <v>1364</v>
      </c>
      <c r="R136" s="13">
        <v>20604</v>
      </c>
      <c r="S136" s="12">
        <v>27570</v>
      </c>
      <c r="T136" s="12">
        <v>37040</v>
      </c>
      <c r="U136" s="12">
        <v>19222</v>
      </c>
      <c r="V136" s="12">
        <v>59514</v>
      </c>
      <c r="W136" s="12">
        <v>11713</v>
      </c>
      <c r="X136" s="12">
        <v>16803</v>
      </c>
      <c r="Y136" s="12">
        <v>34510</v>
      </c>
      <c r="Z136" s="12">
        <v>19400</v>
      </c>
      <c r="AA136" s="12">
        <v>31514</v>
      </c>
      <c r="AB136" s="12">
        <v>20889</v>
      </c>
      <c r="AC136" s="12">
        <v>16568</v>
      </c>
      <c r="AD136" s="12">
        <v>12873</v>
      </c>
      <c r="AE136" s="12">
        <v>27102</v>
      </c>
      <c r="AF136" s="12">
        <v>0</v>
      </c>
      <c r="AG136" s="13">
        <v>13372</v>
      </c>
      <c r="AH136" s="13">
        <v>159408</v>
      </c>
      <c r="AI136" s="12">
        <v>38686</v>
      </c>
      <c r="AJ136" s="12">
        <v>13308</v>
      </c>
      <c r="AK136" s="12">
        <v>14738</v>
      </c>
      <c r="AL136" s="12">
        <v>63185</v>
      </c>
      <c r="AM136" s="13">
        <v>110039</v>
      </c>
      <c r="AN136" s="12">
        <v>13868</v>
      </c>
      <c r="AO136" s="12">
        <v>14223</v>
      </c>
      <c r="AP136" s="12">
        <v>73169</v>
      </c>
      <c r="AQ136" s="12">
        <v>20596</v>
      </c>
      <c r="AR136" s="12">
        <v>17049</v>
      </c>
      <c r="AS136" s="12">
        <v>0</v>
      </c>
      <c r="AT136" s="12">
        <v>45362</v>
      </c>
      <c r="AU136" s="12">
        <v>34714</v>
      </c>
      <c r="AV136" s="12">
        <v>6783</v>
      </c>
      <c r="AW136" s="12">
        <v>8025</v>
      </c>
      <c r="AX136" s="12">
        <v>60837</v>
      </c>
      <c r="AY136" s="12">
        <v>0</v>
      </c>
      <c r="AZ136" s="12">
        <v>6288</v>
      </c>
      <c r="BA136" s="12">
        <v>14416</v>
      </c>
      <c r="BB136" s="12">
        <v>31836</v>
      </c>
      <c r="BC136" s="12">
        <v>39955</v>
      </c>
      <c r="BD136" s="13">
        <v>11405</v>
      </c>
      <c r="BE136" s="12">
        <v>80392</v>
      </c>
      <c r="BF136" s="13">
        <v>85450</v>
      </c>
      <c r="BG136" s="12">
        <v>96189</v>
      </c>
      <c r="BH136" s="12">
        <v>8579</v>
      </c>
      <c r="BI136" s="12">
        <v>7714</v>
      </c>
      <c r="BJ136" s="12">
        <v>45972</v>
      </c>
      <c r="BK136" s="12">
        <v>0</v>
      </c>
      <c r="BL136" s="12">
        <v>5011</v>
      </c>
      <c r="BM136" s="12">
        <v>18747</v>
      </c>
      <c r="BN136" s="12">
        <v>51183</v>
      </c>
      <c r="BO136" s="12">
        <v>19110</v>
      </c>
      <c r="BP136" s="12">
        <v>56381</v>
      </c>
      <c r="BQ136" s="12">
        <v>16075</v>
      </c>
      <c r="BR136" s="12">
        <v>0</v>
      </c>
      <c r="BS136" s="12">
        <v>40288</v>
      </c>
      <c r="BT136" s="12">
        <v>15930</v>
      </c>
      <c r="BU136" s="13">
        <v>38318</v>
      </c>
      <c r="BV136" s="12">
        <v>58885</v>
      </c>
      <c r="BW136" s="12">
        <v>62113</v>
      </c>
      <c r="BX136" s="12">
        <v>30814</v>
      </c>
      <c r="BY136" s="12">
        <v>0</v>
      </c>
      <c r="BZ136" s="12">
        <f t="shared" si="27"/>
        <v>2574257</v>
      </c>
    </row>
    <row r="137" spans="1:78" x14ac:dyDescent="0.25">
      <c r="A137" s="28" t="s">
        <v>350</v>
      </c>
      <c r="B137" s="28" t="s">
        <v>351</v>
      </c>
      <c r="C137" s="12">
        <v>21372</v>
      </c>
      <c r="D137" s="12">
        <v>101042</v>
      </c>
      <c r="E137" s="12">
        <v>34764</v>
      </c>
      <c r="F137" s="12">
        <v>10000</v>
      </c>
      <c r="G137" s="12">
        <v>9470</v>
      </c>
      <c r="H137" s="12">
        <v>7429</v>
      </c>
      <c r="I137" s="12">
        <v>2744</v>
      </c>
      <c r="J137" s="12">
        <v>17228</v>
      </c>
      <c r="K137" s="12">
        <v>15032</v>
      </c>
      <c r="L137" s="12">
        <v>36353</v>
      </c>
      <c r="M137" s="13">
        <v>54848</v>
      </c>
      <c r="N137" s="12">
        <v>19310</v>
      </c>
      <c r="O137" s="12">
        <v>18988</v>
      </c>
      <c r="P137" s="13">
        <v>79022</v>
      </c>
      <c r="Q137" s="12">
        <v>19441</v>
      </c>
      <c r="R137" s="13">
        <v>35686</v>
      </c>
      <c r="S137" s="12">
        <v>92864</v>
      </c>
      <c r="T137" s="12">
        <v>58621</v>
      </c>
      <c r="U137" s="12">
        <v>28866</v>
      </c>
      <c r="V137" s="12">
        <v>74439</v>
      </c>
      <c r="W137" s="12">
        <v>20000</v>
      </c>
      <c r="X137" s="12">
        <v>0</v>
      </c>
      <c r="Y137" s="12">
        <v>27435</v>
      </c>
      <c r="Z137" s="12">
        <v>0</v>
      </c>
      <c r="AA137" s="12">
        <v>28575</v>
      </c>
      <c r="AB137" s="12">
        <v>30656</v>
      </c>
      <c r="AC137" s="12">
        <v>52876</v>
      </c>
      <c r="AD137" s="12">
        <v>13211</v>
      </c>
      <c r="AE137" s="12">
        <v>18462</v>
      </c>
      <c r="AF137" s="12">
        <v>10000</v>
      </c>
      <c r="AG137" s="13">
        <v>50990</v>
      </c>
      <c r="AH137" s="13">
        <v>112724</v>
      </c>
      <c r="AI137" s="12">
        <v>9841</v>
      </c>
      <c r="AJ137" s="12">
        <v>1512</v>
      </c>
      <c r="AK137" s="12">
        <v>1335</v>
      </c>
      <c r="AL137" s="12">
        <v>51329</v>
      </c>
      <c r="AM137" s="13">
        <v>58394</v>
      </c>
      <c r="AN137" s="12">
        <v>5350</v>
      </c>
      <c r="AO137" s="12">
        <v>70026</v>
      </c>
      <c r="AP137" s="12">
        <v>66373</v>
      </c>
      <c r="AQ137" s="12">
        <v>10040</v>
      </c>
      <c r="AR137" s="12">
        <v>8375</v>
      </c>
      <c r="AS137" s="12">
        <v>7734</v>
      </c>
      <c r="AT137" s="12">
        <v>111942</v>
      </c>
      <c r="AU137" s="12">
        <v>27967</v>
      </c>
      <c r="AV137" s="12">
        <v>5970</v>
      </c>
      <c r="AW137" s="12">
        <v>9240</v>
      </c>
      <c r="AX137" s="12">
        <v>115984</v>
      </c>
      <c r="AY137" s="12">
        <v>0</v>
      </c>
      <c r="AZ137" s="12">
        <v>13322</v>
      </c>
      <c r="BA137" s="12">
        <v>5213</v>
      </c>
      <c r="BB137" s="12">
        <v>31518</v>
      </c>
      <c r="BC137" s="12">
        <v>9751</v>
      </c>
      <c r="BD137" s="13">
        <v>93099</v>
      </c>
      <c r="BE137" s="12">
        <v>50364</v>
      </c>
      <c r="BF137" s="13">
        <v>96008</v>
      </c>
      <c r="BG137" s="12">
        <v>108991</v>
      </c>
      <c r="BH137" s="12">
        <v>7479</v>
      </c>
      <c r="BI137" s="12">
        <v>10000</v>
      </c>
      <c r="BJ137" s="12">
        <v>10000</v>
      </c>
      <c r="BK137" s="12">
        <v>0</v>
      </c>
      <c r="BL137" s="12">
        <v>10000</v>
      </c>
      <c r="BM137" s="12">
        <v>9208</v>
      </c>
      <c r="BN137" s="12">
        <v>10000</v>
      </c>
      <c r="BO137" s="12">
        <v>8365</v>
      </c>
      <c r="BP137" s="12">
        <v>82047</v>
      </c>
      <c r="BQ137" s="12">
        <v>32625</v>
      </c>
      <c r="BR137" s="12">
        <v>29252</v>
      </c>
      <c r="BS137" s="12">
        <v>35813</v>
      </c>
      <c r="BT137" s="12">
        <v>62288</v>
      </c>
      <c r="BU137" s="13">
        <v>99343</v>
      </c>
      <c r="BV137" s="12">
        <v>20219</v>
      </c>
      <c r="BW137" s="12">
        <v>10000</v>
      </c>
      <c r="BX137" s="12">
        <v>64337</v>
      </c>
      <c r="BY137" s="12">
        <v>0</v>
      </c>
      <c r="BZ137" s="12">
        <f t="shared" si="27"/>
        <v>2573102</v>
      </c>
    </row>
    <row r="138" spans="1:78" x14ac:dyDescent="0.25">
      <c r="A138" s="28" t="s">
        <v>352</v>
      </c>
      <c r="B138" s="28" t="s">
        <v>353</v>
      </c>
      <c r="C138" s="12">
        <v>88765</v>
      </c>
      <c r="D138" s="12">
        <v>709619</v>
      </c>
      <c r="E138" s="12">
        <v>12205</v>
      </c>
      <c r="F138" s="12">
        <v>147459</v>
      </c>
      <c r="G138" s="12">
        <v>63000</v>
      </c>
      <c r="H138" s="12">
        <v>61639</v>
      </c>
      <c r="I138" s="12">
        <v>65272</v>
      </c>
      <c r="J138" s="12">
        <v>277294</v>
      </c>
      <c r="K138" s="12">
        <v>139627</v>
      </c>
      <c r="L138" s="12">
        <v>89200</v>
      </c>
      <c r="M138" s="13">
        <v>772488</v>
      </c>
      <c r="N138" s="12">
        <v>786875</v>
      </c>
      <c r="O138" s="12">
        <v>43479</v>
      </c>
      <c r="P138" s="13">
        <v>1108379</v>
      </c>
      <c r="Q138" s="12">
        <v>183311</v>
      </c>
      <c r="R138" s="13">
        <v>115667</v>
      </c>
      <c r="S138" s="12">
        <v>71477</v>
      </c>
      <c r="T138" s="12">
        <v>210885</v>
      </c>
      <c r="U138" s="12">
        <v>89791</v>
      </c>
      <c r="V138" s="12">
        <v>198138</v>
      </c>
      <c r="W138" s="12">
        <v>50000</v>
      </c>
      <c r="X138" s="12">
        <v>54436</v>
      </c>
      <c r="Y138" s="12">
        <v>375455</v>
      </c>
      <c r="Z138" s="12">
        <v>24520</v>
      </c>
      <c r="AA138" s="12">
        <v>90915</v>
      </c>
      <c r="AB138" s="12">
        <v>109459</v>
      </c>
      <c r="AC138" s="12">
        <v>431742</v>
      </c>
      <c r="AD138" s="12">
        <v>50000</v>
      </c>
      <c r="AE138" s="12">
        <v>57613</v>
      </c>
      <c r="AF138" s="12">
        <v>41310</v>
      </c>
      <c r="AG138" s="13">
        <v>287037</v>
      </c>
      <c r="AH138" s="13">
        <v>1713028</v>
      </c>
      <c r="AI138" s="12">
        <v>132743</v>
      </c>
      <c r="AJ138" s="12">
        <v>35742</v>
      </c>
      <c r="AK138" s="12">
        <v>24307</v>
      </c>
      <c r="AL138" s="12">
        <v>99150</v>
      </c>
      <c r="AM138" s="13">
        <v>860160</v>
      </c>
      <c r="AN138" s="12">
        <v>73243</v>
      </c>
      <c r="AO138" s="12">
        <v>226411</v>
      </c>
      <c r="AP138" s="12">
        <v>427005</v>
      </c>
      <c r="AQ138" s="12">
        <v>153263</v>
      </c>
      <c r="AR138" s="12">
        <v>75434</v>
      </c>
      <c r="AS138" s="12">
        <v>21548</v>
      </c>
      <c r="AT138" s="12">
        <v>672750</v>
      </c>
      <c r="AU138" s="12">
        <v>304110</v>
      </c>
      <c r="AV138" s="12">
        <v>48476</v>
      </c>
      <c r="AW138" s="12">
        <v>151101</v>
      </c>
      <c r="AX138" s="12">
        <v>436713</v>
      </c>
      <c r="AY138" s="12">
        <v>0</v>
      </c>
      <c r="AZ138" s="12">
        <v>10427</v>
      </c>
      <c r="BA138" s="12">
        <v>104081</v>
      </c>
      <c r="BB138" s="12">
        <v>150269</v>
      </c>
      <c r="BC138" s="12">
        <v>293140</v>
      </c>
      <c r="BD138" s="13">
        <v>479039</v>
      </c>
      <c r="BE138" s="12">
        <v>527487</v>
      </c>
      <c r="BF138" s="13">
        <v>453891</v>
      </c>
      <c r="BG138" s="12">
        <v>854152</v>
      </c>
      <c r="BH138" s="12">
        <v>57242</v>
      </c>
      <c r="BI138" s="12">
        <v>96494</v>
      </c>
      <c r="BJ138" s="12">
        <v>204321</v>
      </c>
      <c r="BK138" s="12">
        <v>30805</v>
      </c>
      <c r="BL138" s="12">
        <v>63374</v>
      </c>
      <c r="BM138" s="12">
        <v>149285</v>
      </c>
      <c r="BN138" s="12">
        <v>67377</v>
      </c>
      <c r="BO138" s="12">
        <v>128221</v>
      </c>
      <c r="BP138" s="12">
        <v>402264</v>
      </c>
      <c r="BQ138" s="12">
        <v>174128</v>
      </c>
      <c r="BR138" s="12">
        <v>64235</v>
      </c>
      <c r="BS138" s="12">
        <v>102684</v>
      </c>
      <c r="BT138" s="12">
        <v>199052</v>
      </c>
      <c r="BU138" s="13">
        <v>449352</v>
      </c>
      <c r="BV138" s="12">
        <v>407632</v>
      </c>
      <c r="BW138" s="12">
        <v>386870</v>
      </c>
      <c r="BX138" s="12">
        <v>721071</v>
      </c>
      <c r="BY138" s="12">
        <v>0</v>
      </c>
      <c r="BZ138" s="12">
        <f t="shared" si="27"/>
        <v>18839134</v>
      </c>
    </row>
    <row r="139" spans="1:78" x14ac:dyDescent="0.25">
      <c r="A139" s="28" t="s">
        <v>354</v>
      </c>
      <c r="B139" s="28" t="s">
        <v>355</v>
      </c>
      <c r="C139" s="12">
        <v>331452</v>
      </c>
      <c r="D139" s="12">
        <v>436662</v>
      </c>
      <c r="E139" s="12">
        <v>0</v>
      </c>
      <c r="F139" s="12">
        <v>437172</v>
      </c>
      <c r="G139" s="12">
        <v>106805</v>
      </c>
      <c r="H139" s="12">
        <v>65807</v>
      </c>
      <c r="I139" s="12">
        <v>200660</v>
      </c>
      <c r="J139" s="12">
        <v>458874</v>
      </c>
      <c r="K139" s="12">
        <v>84149</v>
      </c>
      <c r="L139" s="12">
        <v>51301</v>
      </c>
      <c r="M139" s="13">
        <v>902747</v>
      </c>
      <c r="N139" s="12">
        <v>1395623</v>
      </c>
      <c r="O139" s="12">
        <v>54889</v>
      </c>
      <c r="P139" s="13">
        <v>2374890</v>
      </c>
      <c r="Q139" s="12">
        <v>288049</v>
      </c>
      <c r="R139" s="13">
        <v>194190</v>
      </c>
      <c r="S139" s="12">
        <v>271866</v>
      </c>
      <c r="T139" s="12">
        <v>197427</v>
      </c>
      <c r="U139" s="12">
        <v>75131</v>
      </c>
      <c r="V139" s="12">
        <v>249211</v>
      </c>
      <c r="W139" s="12">
        <v>29128</v>
      </c>
      <c r="X139" s="12">
        <v>82407</v>
      </c>
      <c r="Y139" s="12">
        <v>1098212</v>
      </c>
      <c r="Z139" s="12">
        <v>113278</v>
      </c>
      <c r="AA139" s="12">
        <v>19419</v>
      </c>
      <c r="AB139" s="12">
        <v>91820</v>
      </c>
      <c r="AC139" s="12">
        <v>615450</v>
      </c>
      <c r="AD139" s="12">
        <v>48548</v>
      </c>
      <c r="AE139" s="12">
        <v>75525</v>
      </c>
      <c r="AF139" s="12">
        <v>116860</v>
      </c>
      <c r="AG139" s="13">
        <v>534670</v>
      </c>
      <c r="AH139" s="13">
        <v>3382875</v>
      </c>
      <c r="AI139" s="12">
        <v>462240</v>
      </c>
      <c r="AJ139" s="12">
        <v>19419</v>
      </c>
      <c r="AK139" s="12">
        <v>38773</v>
      </c>
      <c r="AL139" s="12">
        <v>130795</v>
      </c>
      <c r="AM139" s="13">
        <v>2166619</v>
      </c>
      <c r="AN139" s="12">
        <v>0</v>
      </c>
      <c r="AO139" s="12">
        <v>819133</v>
      </c>
      <c r="AP139" s="12">
        <v>787117</v>
      </c>
      <c r="AQ139" s="12">
        <v>157341</v>
      </c>
      <c r="AR139" s="12">
        <v>171535</v>
      </c>
      <c r="AS139" s="12">
        <v>0</v>
      </c>
      <c r="AT139" s="12">
        <v>2509481</v>
      </c>
      <c r="AU139" s="12">
        <v>449874</v>
      </c>
      <c r="AV139" s="12">
        <v>58257</v>
      </c>
      <c r="AW139" s="12">
        <v>148879</v>
      </c>
      <c r="AX139" s="12">
        <v>2484134</v>
      </c>
      <c r="AY139" s="12">
        <v>29129</v>
      </c>
      <c r="AZ139" s="12">
        <v>19419</v>
      </c>
      <c r="BA139" s="12">
        <v>93859</v>
      </c>
      <c r="BB139" s="12">
        <v>430998</v>
      </c>
      <c r="BC139" s="12">
        <v>605225</v>
      </c>
      <c r="BD139" s="13">
        <v>255684</v>
      </c>
      <c r="BE139" s="12">
        <v>740126</v>
      </c>
      <c r="BF139" s="13">
        <v>1655560</v>
      </c>
      <c r="BG139" s="12">
        <v>2986631</v>
      </c>
      <c r="BH139" s="12">
        <v>48548</v>
      </c>
      <c r="BI139" s="12">
        <v>239501</v>
      </c>
      <c r="BJ139" s="12">
        <v>623026</v>
      </c>
      <c r="BK139" s="12">
        <v>154244</v>
      </c>
      <c r="BL139" s="12">
        <v>190954</v>
      </c>
      <c r="BM139" s="12">
        <v>654097</v>
      </c>
      <c r="BN139" s="12">
        <v>482391</v>
      </c>
      <c r="BO139" s="12">
        <v>411036</v>
      </c>
      <c r="BP139" s="12">
        <v>489514</v>
      </c>
      <c r="BQ139" s="12">
        <v>93761</v>
      </c>
      <c r="BR139" s="12">
        <v>19419</v>
      </c>
      <c r="BS139" s="12">
        <v>378841</v>
      </c>
      <c r="BT139" s="12">
        <v>789195</v>
      </c>
      <c r="BU139" s="13">
        <v>1031047</v>
      </c>
      <c r="BV139" s="12">
        <v>1369737</v>
      </c>
      <c r="BW139" s="12">
        <v>177037</v>
      </c>
      <c r="BX139" s="12">
        <v>397575</v>
      </c>
      <c r="BY139" s="12">
        <v>0</v>
      </c>
      <c r="BZ139" s="12">
        <f t="shared" si="27"/>
        <v>39155248</v>
      </c>
    </row>
    <row r="140" spans="1:78" x14ac:dyDescent="0.25">
      <c r="A140" s="28" t="s">
        <v>356</v>
      </c>
      <c r="B140" s="28" t="s">
        <v>357</v>
      </c>
      <c r="C140" s="12">
        <v>1077</v>
      </c>
      <c r="D140" s="12">
        <v>1077</v>
      </c>
      <c r="E140" s="12">
        <v>1077</v>
      </c>
      <c r="F140" s="12">
        <v>1077</v>
      </c>
      <c r="G140" s="12">
        <v>1077</v>
      </c>
      <c r="H140" s="12">
        <v>0</v>
      </c>
      <c r="I140" s="12">
        <v>1077</v>
      </c>
      <c r="J140" s="12">
        <v>1077</v>
      </c>
      <c r="K140" s="12">
        <v>1077</v>
      </c>
      <c r="L140" s="12">
        <v>4307</v>
      </c>
      <c r="M140" s="13">
        <v>1077</v>
      </c>
      <c r="N140" s="12">
        <v>313276</v>
      </c>
      <c r="O140" s="12">
        <v>1077</v>
      </c>
      <c r="P140" s="13">
        <v>1077</v>
      </c>
      <c r="Q140" s="12">
        <v>1077</v>
      </c>
      <c r="R140" s="13">
        <v>1077</v>
      </c>
      <c r="S140" s="12">
        <v>1077</v>
      </c>
      <c r="T140" s="12">
        <v>3231</v>
      </c>
      <c r="U140" s="12">
        <v>0</v>
      </c>
      <c r="V140" s="12">
        <v>1077</v>
      </c>
      <c r="W140" s="12">
        <v>0</v>
      </c>
      <c r="X140" s="12">
        <v>1077</v>
      </c>
      <c r="Y140" s="12">
        <v>1077</v>
      </c>
      <c r="Z140" s="12">
        <v>1077</v>
      </c>
      <c r="AA140" s="12">
        <v>1077</v>
      </c>
      <c r="AB140" s="12">
        <v>1077</v>
      </c>
      <c r="AC140" s="12">
        <v>3230</v>
      </c>
      <c r="AD140" s="12">
        <v>1077</v>
      </c>
      <c r="AE140" s="12">
        <v>1077</v>
      </c>
      <c r="AF140" s="12">
        <v>1077</v>
      </c>
      <c r="AG140" s="13">
        <v>1077</v>
      </c>
      <c r="AH140" s="13">
        <v>10765</v>
      </c>
      <c r="AI140" s="12">
        <v>1077</v>
      </c>
      <c r="AJ140" s="12">
        <v>1077</v>
      </c>
      <c r="AK140" s="12">
        <v>1077</v>
      </c>
      <c r="AL140" s="12">
        <v>1077</v>
      </c>
      <c r="AM140" s="13">
        <v>10765</v>
      </c>
      <c r="AN140" s="12">
        <v>1077</v>
      </c>
      <c r="AO140" s="12">
        <v>10734</v>
      </c>
      <c r="AP140" s="12">
        <v>0</v>
      </c>
      <c r="AQ140" s="12">
        <v>1077</v>
      </c>
      <c r="AR140" s="12">
        <v>2153</v>
      </c>
      <c r="AS140" s="12">
        <v>1077</v>
      </c>
      <c r="AT140" s="12">
        <v>10765</v>
      </c>
      <c r="AU140" s="12">
        <v>1077</v>
      </c>
      <c r="AV140" s="12">
        <v>1077</v>
      </c>
      <c r="AW140" s="12">
        <v>1076</v>
      </c>
      <c r="AX140" s="12">
        <v>53825</v>
      </c>
      <c r="AY140" s="12">
        <v>1077</v>
      </c>
      <c r="AZ140" s="12">
        <v>2153</v>
      </c>
      <c r="BA140" s="12">
        <v>1077</v>
      </c>
      <c r="BB140" s="12">
        <v>1077</v>
      </c>
      <c r="BC140" s="12">
        <v>1076</v>
      </c>
      <c r="BD140" s="13">
        <v>1077</v>
      </c>
      <c r="BE140" s="12">
        <v>1077</v>
      </c>
      <c r="BF140" s="13">
        <v>1077</v>
      </c>
      <c r="BG140" s="12">
        <v>1076</v>
      </c>
      <c r="BH140" s="12">
        <v>1077</v>
      </c>
      <c r="BI140" s="12">
        <v>1077</v>
      </c>
      <c r="BJ140" s="12">
        <v>1077</v>
      </c>
      <c r="BK140" s="12">
        <v>1077</v>
      </c>
      <c r="BL140" s="12">
        <v>1077</v>
      </c>
      <c r="BM140" s="12">
        <v>1077</v>
      </c>
      <c r="BN140" s="12">
        <v>1077</v>
      </c>
      <c r="BO140" s="12">
        <v>1077</v>
      </c>
      <c r="BP140" s="12">
        <v>10765</v>
      </c>
      <c r="BQ140" s="12">
        <v>1077</v>
      </c>
      <c r="BR140" s="12">
        <v>1076</v>
      </c>
      <c r="BS140" s="12">
        <v>1077</v>
      </c>
      <c r="BT140" s="12">
        <v>1077</v>
      </c>
      <c r="BU140" s="13">
        <v>1077</v>
      </c>
      <c r="BV140" s="12">
        <v>1077</v>
      </c>
      <c r="BW140" s="12">
        <v>1077</v>
      </c>
      <c r="BX140" s="12">
        <v>1076</v>
      </c>
      <c r="BY140" s="12">
        <v>0</v>
      </c>
      <c r="BZ140" s="12">
        <f t="shared" si="27"/>
        <v>498430</v>
      </c>
    </row>
    <row r="141" spans="1:78" x14ac:dyDescent="0.25">
      <c r="A141" s="28" t="s">
        <v>358</v>
      </c>
      <c r="B141" s="28" t="s">
        <v>223</v>
      </c>
      <c r="C141" s="12">
        <v>0</v>
      </c>
      <c r="D141" s="12">
        <v>255383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3"/>
      <c r="N141" s="12">
        <v>0</v>
      </c>
      <c r="O141" s="12">
        <v>0</v>
      </c>
      <c r="P141" s="13">
        <v>1034711</v>
      </c>
      <c r="Q141" s="12">
        <v>0</v>
      </c>
      <c r="R141" s="13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186937</v>
      </c>
      <c r="AD141" s="12">
        <v>0</v>
      </c>
      <c r="AE141" s="12">
        <v>0</v>
      </c>
      <c r="AF141" s="12">
        <v>0</v>
      </c>
      <c r="AG141" s="13">
        <v>132803</v>
      </c>
      <c r="AH141" s="13">
        <v>2460052</v>
      </c>
      <c r="AI141" s="12">
        <v>0</v>
      </c>
      <c r="AJ141" s="12">
        <v>0</v>
      </c>
      <c r="AK141" s="12">
        <v>0</v>
      </c>
      <c r="AL141" s="12">
        <v>0</v>
      </c>
      <c r="AM141" s="13">
        <v>907939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220789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3">
        <v>204307</v>
      </c>
      <c r="BE141" s="12">
        <v>0</v>
      </c>
      <c r="BF141" s="13">
        <v>1723688</v>
      </c>
      <c r="BG141" s="12">
        <v>1445879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166660</v>
      </c>
      <c r="BQ141" s="12">
        <v>0</v>
      </c>
      <c r="BR141" s="12">
        <v>8000</v>
      </c>
      <c r="BS141" s="12">
        <v>0</v>
      </c>
      <c r="BT141" s="12">
        <v>0</v>
      </c>
      <c r="BU141" s="13"/>
      <c r="BV141" s="12">
        <v>0</v>
      </c>
      <c r="BW141" s="12">
        <v>214256</v>
      </c>
      <c r="BX141" s="12">
        <v>160349</v>
      </c>
      <c r="BY141" s="12">
        <v>0</v>
      </c>
      <c r="BZ141" s="12">
        <f t="shared" si="27"/>
        <v>9121753</v>
      </c>
    </row>
    <row r="142" spans="1:78" x14ac:dyDescent="0.25">
      <c r="A142" s="28" t="s">
        <v>359</v>
      </c>
      <c r="B142" s="28" t="s">
        <v>360</v>
      </c>
      <c r="C142" s="12">
        <v>299958</v>
      </c>
      <c r="D142" s="12">
        <v>2539596</v>
      </c>
      <c r="E142" s="12">
        <v>161116</v>
      </c>
      <c r="F142" s="12">
        <v>1122052</v>
      </c>
      <c r="G142" s="12">
        <v>276051</v>
      </c>
      <c r="H142" s="12">
        <v>483740</v>
      </c>
      <c r="I142" s="12">
        <v>285088</v>
      </c>
      <c r="J142" s="12">
        <v>1664903</v>
      </c>
      <c r="K142" s="12">
        <v>259860</v>
      </c>
      <c r="L142" s="12">
        <v>442282</v>
      </c>
      <c r="M142" s="13">
        <v>1757122</v>
      </c>
      <c r="N142" s="12">
        <v>3229851</v>
      </c>
      <c r="O142" s="12">
        <v>217510</v>
      </c>
      <c r="P142" s="13">
        <v>3778016</v>
      </c>
      <c r="Q142" s="12">
        <v>1023456</v>
      </c>
      <c r="R142" s="13">
        <v>752296</v>
      </c>
      <c r="S142" s="12">
        <v>817723</v>
      </c>
      <c r="T142" s="12">
        <v>705235</v>
      </c>
      <c r="U142" s="12">
        <v>1024359</v>
      </c>
      <c r="V142" s="12">
        <v>1188554</v>
      </c>
      <c r="W142" s="12">
        <v>179001</v>
      </c>
      <c r="X142" s="12">
        <v>630215</v>
      </c>
      <c r="Y142" s="12">
        <v>3416492</v>
      </c>
      <c r="Z142" s="12">
        <v>0</v>
      </c>
      <c r="AA142" s="12">
        <v>387583</v>
      </c>
      <c r="AB142" s="12">
        <v>364380</v>
      </c>
      <c r="AC142" s="12">
        <v>1922620</v>
      </c>
      <c r="AD142" s="12">
        <v>128307</v>
      </c>
      <c r="AE142" s="12">
        <v>478560</v>
      </c>
      <c r="AF142" s="12">
        <v>65634</v>
      </c>
      <c r="AG142" s="13">
        <v>1190797</v>
      </c>
      <c r="AH142" s="13">
        <v>7631100</v>
      </c>
      <c r="AI142" s="12">
        <v>1149502</v>
      </c>
      <c r="AJ142" s="12">
        <v>179638</v>
      </c>
      <c r="AK142" s="12">
        <v>167397</v>
      </c>
      <c r="AL142" s="12">
        <v>401063</v>
      </c>
      <c r="AM142" s="13">
        <v>4681589</v>
      </c>
      <c r="AN142" s="12">
        <v>245471</v>
      </c>
      <c r="AO142" s="12">
        <v>1117788</v>
      </c>
      <c r="AP142" s="12">
        <v>863795</v>
      </c>
      <c r="AQ142" s="12">
        <v>678080</v>
      </c>
      <c r="AR142" s="12">
        <v>377823</v>
      </c>
      <c r="AS142" s="12">
        <v>93291</v>
      </c>
      <c r="AT142" s="12">
        <v>2095164</v>
      </c>
      <c r="AU142" s="12">
        <v>1023547</v>
      </c>
      <c r="AV142" s="12">
        <v>87109</v>
      </c>
      <c r="AW142" s="12">
        <v>519203</v>
      </c>
      <c r="AX142" s="12">
        <v>1373762</v>
      </c>
      <c r="AY142" s="12">
        <v>94930</v>
      </c>
      <c r="AZ142" s="12">
        <v>630867</v>
      </c>
      <c r="BA142" s="12">
        <v>547266</v>
      </c>
      <c r="BB142" s="12">
        <v>688008</v>
      </c>
      <c r="BC142" s="12">
        <v>1108952</v>
      </c>
      <c r="BD142" s="13">
        <v>1632307</v>
      </c>
      <c r="BE142" s="12">
        <v>1716892</v>
      </c>
      <c r="BF142" s="13">
        <v>3367059</v>
      </c>
      <c r="BG142" s="12">
        <v>3615189</v>
      </c>
      <c r="BH142" s="12">
        <v>277836</v>
      </c>
      <c r="BI142" s="12">
        <v>490841</v>
      </c>
      <c r="BJ142" s="12">
        <v>895251</v>
      </c>
      <c r="BK142" s="12">
        <v>471186</v>
      </c>
      <c r="BL142" s="12">
        <v>294864</v>
      </c>
      <c r="BM142" s="12">
        <v>800490</v>
      </c>
      <c r="BN142" s="12">
        <v>927183</v>
      </c>
      <c r="BO142" s="12">
        <v>636675</v>
      </c>
      <c r="BP142" s="12">
        <v>1968814</v>
      </c>
      <c r="BQ142" s="12">
        <v>524822</v>
      </c>
      <c r="BR142" s="12">
        <v>505920</v>
      </c>
      <c r="BS142" s="12">
        <v>571313</v>
      </c>
      <c r="BT142" s="12">
        <v>387793</v>
      </c>
      <c r="BU142" s="13">
        <v>1781121</v>
      </c>
      <c r="BV142" s="12">
        <v>710103</v>
      </c>
      <c r="BW142" s="12">
        <v>1226136</v>
      </c>
      <c r="BX142" s="12">
        <v>1682445</v>
      </c>
      <c r="BY142" s="12">
        <v>0</v>
      </c>
      <c r="BZ142" s="12">
        <f t="shared" si="27"/>
        <v>81031942</v>
      </c>
    </row>
    <row r="143" spans="1:78" x14ac:dyDescent="0.25">
      <c r="A143" s="28" t="s">
        <v>361</v>
      </c>
      <c r="B143" s="28" t="s">
        <v>362</v>
      </c>
      <c r="C143" s="12">
        <v>0</v>
      </c>
      <c r="D143" s="12"/>
      <c r="E143" s="12">
        <v>0</v>
      </c>
      <c r="F143" s="12">
        <v>492813</v>
      </c>
      <c r="G143" s="12">
        <v>0</v>
      </c>
      <c r="H143" s="12">
        <v>0</v>
      </c>
      <c r="I143" s="12">
        <v>113701</v>
      </c>
      <c r="J143" s="12">
        <v>0</v>
      </c>
      <c r="K143" s="12">
        <v>0</v>
      </c>
      <c r="L143" s="12">
        <v>0</v>
      </c>
      <c r="M143" s="13">
        <v>830097</v>
      </c>
      <c r="N143" s="12">
        <v>0</v>
      </c>
      <c r="O143" s="12">
        <v>0</v>
      </c>
      <c r="P143" s="13">
        <v>1643273</v>
      </c>
      <c r="Q143" s="12">
        <v>0</v>
      </c>
      <c r="R143" s="13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804208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3"/>
      <c r="AH143" s="13">
        <v>3115623</v>
      </c>
      <c r="AI143" s="12">
        <v>0</v>
      </c>
      <c r="AJ143" s="12">
        <v>0</v>
      </c>
      <c r="AK143" s="12">
        <v>0</v>
      </c>
      <c r="AL143" s="12">
        <v>0</v>
      </c>
      <c r="AM143" s="13">
        <v>1579265</v>
      </c>
      <c r="AN143" s="12">
        <v>0</v>
      </c>
      <c r="AO143" s="12">
        <v>0</v>
      </c>
      <c r="AP143" s="12">
        <v>513674</v>
      </c>
      <c r="AQ143" s="12">
        <v>0</v>
      </c>
      <c r="AR143" s="12">
        <v>0</v>
      </c>
      <c r="AS143" s="12">
        <v>0</v>
      </c>
      <c r="AT143" s="12">
        <v>667189</v>
      </c>
      <c r="AU143" s="12">
        <v>0</v>
      </c>
      <c r="AV143" s="12">
        <v>0</v>
      </c>
      <c r="AW143" s="12">
        <v>0</v>
      </c>
      <c r="AX143" s="12">
        <v>379567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3"/>
      <c r="BE143" s="12">
        <v>691380</v>
      </c>
      <c r="BF143" s="13"/>
      <c r="BG143" s="12">
        <v>1505443</v>
      </c>
      <c r="BH143" s="12">
        <v>0</v>
      </c>
      <c r="BI143" s="12">
        <v>192545</v>
      </c>
      <c r="BJ143" s="12">
        <v>323527</v>
      </c>
      <c r="BK143" s="12">
        <v>0</v>
      </c>
      <c r="BL143" s="12">
        <v>0</v>
      </c>
      <c r="BM143" s="12">
        <v>300437</v>
      </c>
      <c r="BN143" s="12">
        <v>0</v>
      </c>
      <c r="BO143" s="12">
        <v>0</v>
      </c>
      <c r="BP143" s="12">
        <v>0</v>
      </c>
      <c r="BQ143" s="12">
        <v>214870</v>
      </c>
      <c r="BR143" s="12">
        <v>0</v>
      </c>
      <c r="BS143" s="12">
        <v>0</v>
      </c>
      <c r="BT143" s="12">
        <v>186259</v>
      </c>
      <c r="BU143" s="13">
        <v>592972</v>
      </c>
      <c r="BV143" s="12">
        <v>204507</v>
      </c>
      <c r="BW143" s="12">
        <v>418288</v>
      </c>
      <c r="BX143" s="12">
        <v>401548</v>
      </c>
      <c r="BY143" s="12">
        <v>0</v>
      </c>
      <c r="BZ143" s="12">
        <f t="shared" si="27"/>
        <v>15171186</v>
      </c>
    </row>
    <row r="144" spans="1:78" x14ac:dyDescent="0.25">
      <c r="A144" s="28" t="s">
        <v>363</v>
      </c>
      <c r="B144" s="28" t="s">
        <v>364</v>
      </c>
      <c r="C144" s="12">
        <v>0</v>
      </c>
      <c r="D144" s="12"/>
      <c r="E144" s="12">
        <v>98000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32000</v>
      </c>
      <c r="L144" s="12">
        <v>38000</v>
      </c>
      <c r="M144" s="13"/>
      <c r="N144" s="12">
        <v>3690052</v>
      </c>
      <c r="O144" s="12">
        <v>527064</v>
      </c>
      <c r="P144" s="13"/>
      <c r="Q144" s="12">
        <v>978437</v>
      </c>
      <c r="R144" s="13">
        <v>715259</v>
      </c>
      <c r="S144" s="12">
        <v>1079426</v>
      </c>
      <c r="T144" s="12">
        <v>670463</v>
      </c>
      <c r="U144" s="12">
        <v>788270</v>
      </c>
      <c r="V144" s="12">
        <v>688262</v>
      </c>
      <c r="W144" s="12">
        <v>196641</v>
      </c>
      <c r="X144" s="12">
        <v>749443</v>
      </c>
      <c r="Y144" s="12">
        <v>0</v>
      </c>
      <c r="Z144" s="12">
        <v>0</v>
      </c>
      <c r="AA144" s="12">
        <v>444496</v>
      </c>
      <c r="AB144" s="12">
        <v>527705</v>
      </c>
      <c r="AC144" s="12">
        <v>1296110</v>
      </c>
      <c r="AD144" s="12">
        <v>149278</v>
      </c>
      <c r="AE144" s="12">
        <v>801448</v>
      </c>
      <c r="AF144" s="12">
        <v>77041</v>
      </c>
      <c r="AG144" s="13">
        <v>773379</v>
      </c>
      <c r="AH144" s="13"/>
      <c r="AI144" s="12">
        <v>701551</v>
      </c>
      <c r="AJ144" s="12">
        <v>118443</v>
      </c>
      <c r="AK144" s="12">
        <v>112547</v>
      </c>
      <c r="AL144" s="12">
        <v>927849</v>
      </c>
      <c r="AM144" s="13">
        <v>19593</v>
      </c>
      <c r="AN144" s="12">
        <v>639740</v>
      </c>
      <c r="AO144" s="12">
        <v>1409133</v>
      </c>
      <c r="AP144" s="12">
        <v>0</v>
      </c>
      <c r="AQ144" s="12">
        <v>688399</v>
      </c>
      <c r="AR144" s="12">
        <v>283496</v>
      </c>
      <c r="AS144" s="12">
        <v>352178</v>
      </c>
      <c r="AT144" s="12">
        <v>0</v>
      </c>
      <c r="AU144" s="12">
        <v>1017510</v>
      </c>
      <c r="AV144" s="12">
        <v>722433</v>
      </c>
      <c r="AW144" s="12">
        <v>839497</v>
      </c>
      <c r="AX144" s="12">
        <v>0</v>
      </c>
      <c r="AY144" s="12">
        <v>86514</v>
      </c>
      <c r="AZ144" s="12">
        <v>394101</v>
      </c>
      <c r="BA144" s="12">
        <v>578284</v>
      </c>
      <c r="BB144" s="12">
        <v>554149</v>
      </c>
      <c r="BC144" s="12">
        <v>1422459</v>
      </c>
      <c r="BD144" s="13">
        <v>1687465</v>
      </c>
      <c r="BE144" s="12">
        <v>0</v>
      </c>
      <c r="BF144" s="13">
        <v>2258561</v>
      </c>
      <c r="BG144" s="12">
        <v>0</v>
      </c>
      <c r="BH144" s="12">
        <v>342649</v>
      </c>
      <c r="BI144" s="12">
        <v>0</v>
      </c>
      <c r="BJ144" s="12">
        <v>0</v>
      </c>
      <c r="BK144" s="12">
        <v>361833</v>
      </c>
      <c r="BL144" s="12">
        <v>344148</v>
      </c>
      <c r="BM144" s="12">
        <v>0</v>
      </c>
      <c r="BN144" s="12">
        <v>1152828</v>
      </c>
      <c r="BO144" s="12">
        <v>463542</v>
      </c>
      <c r="BP144" s="12">
        <v>1725647</v>
      </c>
      <c r="BQ144" s="12">
        <v>0</v>
      </c>
      <c r="BR144" s="12">
        <v>431158</v>
      </c>
      <c r="BS144" s="12">
        <v>456354</v>
      </c>
      <c r="BT144" s="12">
        <v>0</v>
      </c>
      <c r="BU144" s="13"/>
      <c r="BV144" s="12">
        <v>0</v>
      </c>
      <c r="BW144" s="12">
        <v>0</v>
      </c>
      <c r="BX144" s="12">
        <v>0</v>
      </c>
      <c r="BY144" s="12">
        <v>0</v>
      </c>
      <c r="BZ144" s="12">
        <f t="shared" si="27"/>
        <v>34412835</v>
      </c>
    </row>
    <row r="145" spans="1:78" x14ac:dyDescent="0.25">
      <c r="A145" s="28" t="s">
        <v>365</v>
      </c>
      <c r="B145" s="28" t="s">
        <v>366</v>
      </c>
      <c r="C145" s="12">
        <v>730466</v>
      </c>
      <c r="D145" s="12">
        <v>4987677</v>
      </c>
      <c r="E145" s="12">
        <v>240472</v>
      </c>
      <c r="F145" s="12">
        <v>1977486</v>
      </c>
      <c r="G145" s="12">
        <v>715438</v>
      </c>
      <c r="H145" s="12">
        <v>533186</v>
      </c>
      <c r="I145" s="12">
        <v>669838</v>
      </c>
      <c r="J145" s="12">
        <v>2867151</v>
      </c>
      <c r="K145" s="12">
        <v>484912</v>
      </c>
      <c r="L145" s="12">
        <v>769359</v>
      </c>
      <c r="M145" s="13">
        <v>5704865</v>
      </c>
      <c r="N145" s="12">
        <v>7918370</v>
      </c>
      <c r="O145" s="12">
        <v>392905</v>
      </c>
      <c r="P145" s="13">
        <v>11874105</v>
      </c>
      <c r="Q145" s="12">
        <v>2012301</v>
      </c>
      <c r="R145" s="13">
        <v>1219027</v>
      </c>
      <c r="S145" s="12">
        <v>1585270</v>
      </c>
      <c r="T145" s="12">
        <v>977618</v>
      </c>
      <c r="U145" s="12">
        <v>1084193</v>
      </c>
      <c r="V145" s="12">
        <v>2202768</v>
      </c>
      <c r="W145" s="12">
        <v>285917</v>
      </c>
      <c r="X145" s="12">
        <v>649484</v>
      </c>
      <c r="Y145" s="12">
        <v>5164853</v>
      </c>
      <c r="Z145" s="12">
        <v>590747</v>
      </c>
      <c r="AA145" s="12">
        <v>791446</v>
      </c>
      <c r="AB145" s="12">
        <v>871515</v>
      </c>
      <c r="AC145" s="12">
        <v>4022610</v>
      </c>
      <c r="AD145" s="12">
        <v>238006</v>
      </c>
      <c r="AE145" s="12">
        <v>670578</v>
      </c>
      <c r="AF145" s="12">
        <v>281778</v>
      </c>
      <c r="AG145" s="13">
        <v>2093958</v>
      </c>
      <c r="AH145" s="13">
        <v>16537475</v>
      </c>
      <c r="AI145" s="12">
        <v>1837117</v>
      </c>
      <c r="AJ145" s="12">
        <v>195579</v>
      </c>
      <c r="AK145" s="12">
        <v>328338</v>
      </c>
      <c r="AL145" s="12">
        <v>600377</v>
      </c>
      <c r="AM145" s="13">
        <v>10237019</v>
      </c>
      <c r="AN145" s="12">
        <v>549254</v>
      </c>
      <c r="AO145" s="12">
        <v>2385579</v>
      </c>
      <c r="AP145" s="12">
        <v>2987688</v>
      </c>
      <c r="AQ145" s="12">
        <v>1339554</v>
      </c>
      <c r="AR145" s="12">
        <v>658032</v>
      </c>
      <c r="AS145" s="12">
        <v>306158</v>
      </c>
      <c r="AT145" s="12">
        <v>6722920</v>
      </c>
      <c r="AU145" s="12">
        <v>2233443</v>
      </c>
      <c r="AV145" s="12">
        <v>502356</v>
      </c>
      <c r="AW145" s="12">
        <v>715898</v>
      </c>
      <c r="AX145" s="12">
        <v>4557067</v>
      </c>
      <c r="AY145" s="12">
        <v>177301</v>
      </c>
      <c r="AZ145" s="12">
        <v>967954</v>
      </c>
      <c r="BA145" s="12">
        <v>785068</v>
      </c>
      <c r="BB145" s="12">
        <v>1475452</v>
      </c>
      <c r="BC145" s="12">
        <v>2596912</v>
      </c>
      <c r="BD145" s="13">
        <v>2725031</v>
      </c>
      <c r="BE145" s="12">
        <v>3384312</v>
      </c>
      <c r="BF145" s="13">
        <v>6656816</v>
      </c>
      <c r="BG145" s="12">
        <v>6855247</v>
      </c>
      <c r="BH145" s="12">
        <v>479603</v>
      </c>
      <c r="BI145" s="12">
        <v>1125545</v>
      </c>
      <c r="BJ145" s="12">
        <v>2182725</v>
      </c>
      <c r="BK145" s="12">
        <v>602457</v>
      </c>
      <c r="BL145" s="12">
        <v>542800</v>
      </c>
      <c r="BM145" s="12">
        <v>2186058</v>
      </c>
      <c r="BN145" s="12">
        <v>2535538</v>
      </c>
      <c r="BO145" s="12">
        <v>2251191</v>
      </c>
      <c r="BP145" s="12">
        <v>3182564</v>
      </c>
      <c r="BQ145" s="12">
        <v>797924</v>
      </c>
      <c r="BR145" s="12">
        <v>649589</v>
      </c>
      <c r="BS145" s="12">
        <v>1193729</v>
      </c>
      <c r="BT145" s="12">
        <v>2041897</v>
      </c>
      <c r="BU145" s="13">
        <v>4192151</v>
      </c>
      <c r="BV145" s="12">
        <v>4116263</v>
      </c>
      <c r="BW145" s="12">
        <v>2835714</v>
      </c>
      <c r="BX145" s="12">
        <v>2568024</v>
      </c>
      <c r="BY145" s="12">
        <v>0</v>
      </c>
      <c r="BZ145" s="12">
        <f t="shared" si="27"/>
        <v>176410018</v>
      </c>
    </row>
    <row r="146" spans="1:78" x14ac:dyDescent="0.25">
      <c r="A146" s="28" t="s">
        <v>367</v>
      </c>
      <c r="B146" s="28" t="s">
        <v>368</v>
      </c>
      <c r="C146" s="12">
        <v>177741</v>
      </c>
      <c r="D146" s="12">
        <v>1213632</v>
      </c>
      <c r="E146" s="12">
        <v>58513</v>
      </c>
      <c r="F146" s="12">
        <v>481174</v>
      </c>
      <c r="G146" s="12">
        <v>174085</v>
      </c>
      <c r="H146" s="12">
        <v>129738</v>
      </c>
      <c r="I146" s="12">
        <v>162989</v>
      </c>
      <c r="J146" s="12">
        <v>697653</v>
      </c>
      <c r="K146" s="12">
        <v>117991</v>
      </c>
      <c r="L146" s="12">
        <v>187204</v>
      </c>
      <c r="M146" s="13">
        <v>1388142</v>
      </c>
      <c r="N146" s="12">
        <v>1926746</v>
      </c>
      <c r="O146" s="12">
        <v>95604</v>
      </c>
      <c r="P146" s="13">
        <v>2889279</v>
      </c>
      <c r="Q146" s="12">
        <v>489645</v>
      </c>
      <c r="R146" s="13">
        <v>296621</v>
      </c>
      <c r="S146" s="12">
        <v>385737</v>
      </c>
      <c r="T146" s="12">
        <v>239586</v>
      </c>
      <c r="U146" s="12">
        <v>263812</v>
      </c>
      <c r="V146" s="12">
        <v>535991</v>
      </c>
      <c r="W146" s="12">
        <v>69571</v>
      </c>
      <c r="X146" s="12">
        <v>158036</v>
      </c>
      <c r="Y146" s="12">
        <v>1256743</v>
      </c>
      <c r="Z146" s="12">
        <v>143744</v>
      </c>
      <c r="AA146" s="12">
        <v>192579</v>
      </c>
      <c r="AB146" s="12">
        <v>212062</v>
      </c>
      <c r="AC146" s="12">
        <v>978806</v>
      </c>
      <c r="AD146" s="12">
        <v>57913</v>
      </c>
      <c r="AE146" s="12">
        <v>163169</v>
      </c>
      <c r="AF146" s="12">
        <v>68564</v>
      </c>
      <c r="AG146" s="13">
        <v>509514</v>
      </c>
      <c r="AH146" s="13">
        <v>4023998</v>
      </c>
      <c r="AI146" s="12">
        <v>447018</v>
      </c>
      <c r="AJ146" s="12">
        <v>47589</v>
      </c>
      <c r="AK146" s="12">
        <v>79893</v>
      </c>
      <c r="AL146" s="12">
        <v>146087</v>
      </c>
      <c r="AM146" s="13">
        <v>2490933</v>
      </c>
      <c r="AN146" s="12">
        <v>133648</v>
      </c>
      <c r="AO146" s="12">
        <v>580473</v>
      </c>
      <c r="AP146" s="12">
        <v>726983</v>
      </c>
      <c r="AQ146" s="12">
        <v>325948</v>
      </c>
      <c r="AR146" s="12">
        <v>160116</v>
      </c>
      <c r="AS146" s="12">
        <v>74496</v>
      </c>
      <c r="AT146" s="12">
        <v>1635861</v>
      </c>
      <c r="AU146" s="12">
        <v>543455</v>
      </c>
      <c r="AV146" s="12">
        <v>122237</v>
      </c>
      <c r="AW146" s="12">
        <v>174197</v>
      </c>
      <c r="AX146" s="12">
        <v>1108853</v>
      </c>
      <c r="AY146" s="12">
        <v>43142</v>
      </c>
      <c r="AZ146" s="12">
        <v>235529</v>
      </c>
      <c r="BA146" s="12">
        <v>191028</v>
      </c>
      <c r="BB146" s="12">
        <v>359016</v>
      </c>
      <c r="BC146" s="12">
        <v>631896</v>
      </c>
      <c r="BD146" s="13">
        <v>663071</v>
      </c>
      <c r="BE146" s="12">
        <v>823491</v>
      </c>
      <c r="BF146" s="13">
        <v>1619777</v>
      </c>
      <c r="BG146" s="12">
        <v>1668060</v>
      </c>
      <c r="BH146" s="12">
        <v>116700</v>
      </c>
      <c r="BI146" s="12">
        <v>273874</v>
      </c>
      <c r="BJ146" s="12">
        <v>531114</v>
      </c>
      <c r="BK146" s="12">
        <v>146593</v>
      </c>
      <c r="BL146" s="12">
        <v>132077</v>
      </c>
      <c r="BM146" s="12">
        <v>531925</v>
      </c>
      <c r="BN146" s="12">
        <v>616962</v>
      </c>
      <c r="BO146" s="12">
        <v>547773</v>
      </c>
      <c r="BP146" s="12">
        <v>774401</v>
      </c>
      <c r="BQ146" s="12">
        <v>194156</v>
      </c>
      <c r="BR146" s="12">
        <v>158062</v>
      </c>
      <c r="BS146" s="12">
        <v>290465</v>
      </c>
      <c r="BT146" s="12">
        <v>496847</v>
      </c>
      <c r="BU146" s="13">
        <v>1020059</v>
      </c>
      <c r="BV146" s="12">
        <v>1001594</v>
      </c>
      <c r="BW146" s="12">
        <v>690003</v>
      </c>
      <c r="BX146" s="12">
        <v>624867</v>
      </c>
      <c r="BY146" s="12">
        <v>0</v>
      </c>
      <c r="BZ146" s="12">
        <f t="shared" si="27"/>
        <v>42926851</v>
      </c>
    </row>
    <row r="147" spans="1:78" x14ac:dyDescent="0.25">
      <c r="A147" s="28" t="s">
        <v>369</v>
      </c>
      <c r="B147" s="28" t="s">
        <v>235</v>
      </c>
      <c r="C147" s="12">
        <v>92523</v>
      </c>
      <c r="D147" s="12">
        <v>510944</v>
      </c>
      <c r="E147" s="12">
        <v>0</v>
      </c>
      <c r="F147" s="12">
        <v>335576</v>
      </c>
      <c r="G147" s="12">
        <v>0</v>
      </c>
      <c r="H147" s="12">
        <v>0</v>
      </c>
      <c r="I147" s="12">
        <v>0</v>
      </c>
      <c r="J147" s="12">
        <v>316550</v>
      </c>
      <c r="K147" s="12">
        <v>368993</v>
      </c>
      <c r="L147" s="12">
        <v>0</v>
      </c>
      <c r="M147" s="13">
        <v>451811</v>
      </c>
      <c r="N147" s="12">
        <v>367795</v>
      </c>
      <c r="O147" s="12">
        <v>0</v>
      </c>
      <c r="P147" s="13">
        <v>398208</v>
      </c>
      <c r="Q147" s="12">
        <v>216084</v>
      </c>
      <c r="R147" s="13">
        <v>169452</v>
      </c>
      <c r="S147" s="12">
        <v>162921</v>
      </c>
      <c r="T147" s="12">
        <v>0</v>
      </c>
      <c r="U147" s="12">
        <v>298127</v>
      </c>
      <c r="V147" s="12">
        <v>362544</v>
      </c>
      <c r="W147" s="12">
        <v>0</v>
      </c>
      <c r="X147" s="12">
        <v>142844</v>
      </c>
      <c r="Y147" s="12">
        <v>399059</v>
      </c>
      <c r="Z147" s="12">
        <v>0</v>
      </c>
      <c r="AA147" s="12">
        <v>149846</v>
      </c>
      <c r="AB147" s="12">
        <v>63755</v>
      </c>
      <c r="AC147" s="12">
        <v>527344</v>
      </c>
      <c r="AD147" s="12">
        <v>0</v>
      </c>
      <c r="AE147" s="12">
        <v>0</v>
      </c>
      <c r="AF147" s="12">
        <v>0</v>
      </c>
      <c r="AG147" s="13">
        <v>217619</v>
      </c>
      <c r="AH147" s="13">
        <v>804306</v>
      </c>
      <c r="AI147" s="12">
        <v>198139</v>
      </c>
      <c r="AJ147" s="12">
        <v>0</v>
      </c>
      <c r="AK147" s="12">
        <v>0</v>
      </c>
      <c r="AL147" s="12">
        <v>145811</v>
      </c>
      <c r="AM147" s="13">
        <v>730059</v>
      </c>
      <c r="AN147" s="12">
        <v>0</v>
      </c>
      <c r="AO147" s="12">
        <v>316362</v>
      </c>
      <c r="AP147" s="12">
        <v>171007</v>
      </c>
      <c r="AQ147" s="12">
        <v>224424</v>
      </c>
      <c r="AR147" s="12">
        <v>0</v>
      </c>
      <c r="AS147" s="12">
        <v>0</v>
      </c>
      <c r="AT147" s="12">
        <v>272832</v>
      </c>
      <c r="AU147" s="12">
        <v>599557</v>
      </c>
      <c r="AV147" s="12">
        <v>200385</v>
      </c>
      <c r="AW147" s="12">
        <v>0</v>
      </c>
      <c r="AX147" s="12">
        <v>212183</v>
      </c>
      <c r="AY147" s="12">
        <v>0</v>
      </c>
      <c r="AZ147" s="12">
        <v>142060</v>
      </c>
      <c r="BA147" s="12">
        <v>189260</v>
      </c>
      <c r="BB147" s="12">
        <v>250804</v>
      </c>
      <c r="BC147" s="12">
        <v>363486</v>
      </c>
      <c r="BD147" s="13"/>
      <c r="BE147" s="12">
        <v>511786</v>
      </c>
      <c r="BF147" s="13">
        <v>692079</v>
      </c>
      <c r="BG147" s="12">
        <v>424366</v>
      </c>
      <c r="BH147" s="12">
        <v>80180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361559</v>
      </c>
      <c r="BP147" s="12">
        <v>340030</v>
      </c>
      <c r="BQ147" s="12">
        <v>0</v>
      </c>
      <c r="BR147" s="12">
        <v>183211</v>
      </c>
      <c r="BS147" s="12">
        <v>0</v>
      </c>
      <c r="BT147" s="12">
        <v>255673</v>
      </c>
      <c r="BU147" s="13">
        <v>260124</v>
      </c>
      <c r="BV147" s="12">
        <v>0</v>
      </c>
      <c r="BW147" s="12">
        <v>0</v>
      </c>
      <c r="BX147" s="12">
        <v>0</v>
      </c>
      <c r="BY147" s="12">
        <v>0</v>
      </c>
      <c r="BZ147" s="12">
        <f t="shared" si="27"/>
        <v>13481678</v>
      </c>
    </row>
    <row r="148" spans="1:78" x14ac:dyDescent="0.25">
      <c r="A148" s="28" t="s">
        <v>370</v>
      </c>
      <c r="B148" s="28" t="s">
        <v>371</v>
      </c>
      <c r="C148" s="12">
        <v>50120</v>
      </c>
      <c r="D148" s="12">
        <v>132648</v>
      </c>
      <c r="E148" s="12">
        <v>88801</v>
      </c>
      <c r="F148" s="12">
        <v>104884</v>
      </c>
      <c r="G148" s="12">
        <v>37366</v>
      </c>
      <c r="H148" s="12">
        <v>15306</v>
      </c>
      <c r="I148" s="12">
        <v>8189</v>
      </c>
      <c r="J148" s="12">
        <v>114476</v>
      </c>
      <c r="K148" s="12">
        <v>24593</v>
      </c>
      <c r="L148" s="12">
        <v>55672</v>
      </c>
      <c r="M148" s="13">
        <v>445370</v>
      </c>
      <c r="N148" s="12">
        <v>65177</v>
      </c>
      <c r="O148" s="12">
        <v>19794</v>
      </c>
      <c r="P148" s="13">
        <v>364818</v>
      </c>
      <c r="Q148" s="12">
        <v>58922</v>
      </c>
      <c r="R148" s="13">
        <v>105224</v>
      </c>
      <c r="S148" s="12">
        <v>72649</v>
      </c>
      <c r="T148" s="12">
        <v>76288</v>
      </c>
      <c r="U148" s="12">
        <v>60449</v>
      </c>
      <c r="V148" s="12">
        <v>193362</v>
      </c>
      <c r="W148" s="12">
        <v>4648</v>
      </c>
      <c r="X148" s="12">
        <v>76450</v>
      </c>
      <c r="Y148" s="12">
        <v>200252</v>
      </c>
      <c r="Z148" s="12">
        <v>2612</v>
      </c>
      <c r="AA148" s="12">
        <v>16687</v>
      </c>
      <c r="AB148" s="12">
        <v>53173</v>
      </c>
      <c r="AC148" s="12">
        <v>201798</v>
      </c>
      <c r="AD148" s="12">
        <v>6197</v>
      </c>
      <c r="AE148" s="12">
        <v>156034</v>
      </c>
      <c r="AF148" s="12">
        <v>10845</v>
      </c>
      <c r="AG148" s="13">
        <v>72365</v>
      </c>
      <c r="AH148" s="13">
        <v>585029</v>
      </c>
      <c r="AI148" s="12">
        <v>167327</v>
      </c>
      <c r="AJ148" s="12">
        <v>21243</v>
      </c>
      <c r="AK148" s="12">
        <v>11421</v>
      </c>
      <c r="AL148" s="12">
        <v>51597</v>
      </c>
      <c r="AM148" s="13">
        <v>124574</v>
      </c>
      <c r="AN148" s="12">
        <v>10086</v>
      </c>
      <c r="AO148" s="12">
        <v>45382</v>
      </c>
      <c r="AP148" s="12">
        <v>80161</v>
      </c>
      <c r="AQ148" s="12">
        <v>86214</v>
      </c>
      <c r="AR148" s="12">
        <v>0</v>
      </c>
      <c r="AS148" s="12">
        <v>39560</v>
      </c>
      <c r="AT148" s="12">
        <v>183416</v>
      </c>
      <c r="AU148" s="12">
        <v>68610</v>
      </c>
      <c r="AV148" s="12">
        <v>31002</v>
      </c>
      <c r="AW148" s="12">
        <v>145209</v>
      </c>
      <c r="AX148" s="12">
        <v>59033</v>
      </c>
      <c r="AY148" s="12">
        <v>20356</v>
      </c>
      <c r="AZ148" s="12">
        <v>174891</v>
      </c>
      <c r="BA148" s="12">
        <v>13978</v>
      </c>
      <c r="BB148" s="12">
        <v>134528</v>
      </c>
      <c r="BC148" s="12">
        <v>135813</v>
      </c>
      <c r="BD148" s="13">
        <v>47637</v>
      </c>
      <c r="BE148" s="12">
        <v>199365</v>
      </c>
      <c r="BF148" s="13">
        <v>249093</v>
      </c>
      <c r="BG148" s="12">
        <v>267036</v>
      </c>
      <c r="BH148" s="12">
        <v>32402</v>
      </c>
      <c r="BI148" s="12">
        <v>76731</v>
      </c>
      <c r="BJ148" s="12">
        <v>139690</v>
      </c>
      <c r="BK148" s="12">
        <v>45874</v>
      </c>
      <c r="BL148" s="12">
        <v>49788</v>
      </c>
      <c r="BM148" s="12">
        <v>83703</v>
      </c>
      <c r="BN148" s="12">
        <v>146559</v>
      </c>
      <c r="BO148" s="12">
        <v>168950</v>
      </c>
      <c r="BP148" s="12">
        <v>309066</v>
      </c>
      <c r="BQ148" s="12">
        <v>62795</v>
      </c>
      <c r="BR148" s="12">
        <v>82440</v>
      </c>
      <c r="BS148" s="12">
        <v>89105</v>
      </c>
      <c r="BT148" s="12">
        <v>58916</v>
      </c>
      <c r="BU148" s="13">
        <v>112944</v>
      </c>
      <c r="BV148" s="12">
        <v>55248</v>
      </c>
      <c r="BW148" s="12">
        <v>118154.7</v>
      </c>
      <c r="BX148" s="12">
        <v>60430</v>
      </c>
      <c r="BY148" s="12">
        <v>0</v>
      </c>
      <c r="BZ148" s="12">
        <f t="shared" si="27"/>
        <v>7540525.7000000002</v>
      </c>
    </row>
    <row r="149" spans="1:78" x14ac:dyDescent="0.25">
      <c r="A149" s="28" t="s">
        <v>372</v>
      </c>
      <c r="B149" s="28" t="s">
        <v>373</v>
      </c>
      <c r="C149" s="12">
        <v>0</v>
      </c>
      <c r="D149" s="12"/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3"/>
      <c r="N149" s="12">
        <v>0</v>
      </c>
      <c r="O149" s="12">
        <v>0</v>
      </c>
      <c r="P149" s="13"/>
      <c r="Q149" s="12">
        <v>0</v>
      </c>
      <c r="R149" s="13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3"/>
      <c r="AH149" s="13"/>
      <c r="AI149" s="12">
        <v>0</v>
      </c>
      <c r="AJ149" s="12">
        <v>0</v>
      </c>
      <c r="AK149" s="12">
        <v>0</v>
      </c>
      <c r="AL149" s="12">
        <v>0</v>
      </c>
      <c r="AM149" s="13"/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3"/>
      <c r="BE149" s="12">
        <v>0</v>
      </c>
      <c r="BF149" s="13"/>
      <c r="BG149" s="12">
        <v>0</v>
      </c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3"/>
      <c r="BV149" s="12">
        <v>0</v>
      </c>
      <c r="BW149" s="12">
        <v>0</v>
      </c>
      <c r="BX149" s="12">
        <v>0</v>
      </c>
      <c r="BY149" s="12">
        <v>0</v>
      </c>
      <c r="BZ149" s="12">
        <f t="shared" si="27"/>
        <v>0</v>
      </c>
    </row>
    <row r="150" spans="1:78" x14ac:dyDescent="0.25">
      <c r="A150" s="28" t="s">
        <v>374</v>
      </c>
      <c r="B150" s="28" t="s">
        <v>375</v>
      </c>
      <c r="C150" s="12">
        <v>82250</v>
      </c>
      <c r="D150" s="12">
        <v>160226</v>
      </c>
      <c r="E150" s="12">
        <v>326489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321143</v>
      </c>
      <c r="M150" s="13">
        <v>293029</v>
      </c>
      <c r="N150" s="12">
        <v>137233</v>
      </c>
      <c r="O150" s="12">
        <v>0</v>
      </c>
      <c r="P150" s="13">
        <v>1865923</v>
      </c>
      <c r="Q150" s="12">
        <v>264998</v>
      </c>
      <c r="R150" s="13">
        <v>226054</v>
      </c>
      <c r="S150" s="12">
        <v>268215</v>
      </c>
      <c r="T150" s="12">
        <v>134870</v>
      </c>
      <c r="U150" s="12">
        <v>525870</v>
      </c>
      <c r="V150" s="12">
        <v>90859</v>
      </c>
      <c r="W150" s="12">
        <v>0</v>
      </c>
      <c r="X150" s="12">
        <v>114325</v>
      </c>
      <c r="Y150" s="12">
        <v>184603</v>
      </c>
      <c r="Z150" s="12">
        <v>87392</v>
      </c>
      <c r="AA150" s="12">
        <v>0</v>
      </c>
      <c r="AB150" s="12">
        <v>0</v>
      </c>
      <c r="AC150" s="12">
        <v>696120</v>
      </c>
      <c r="AD150" s="12">
        <v>120000</v>
      </c>
      <c r="AE150" s="12">
        <v>123638</v>
      </c>
      <c r="AF150" s="12">
        <v>0</v>
      </c>
      <c r="AG150" s="13">
        <v>83758</v>
      </c>
      <c r="AH150" s="13">
        <v>819691</v>
      </c>
      <c r="AI150" s="12">
        <v>0</v>
      </c>
      <c r="AJ150" s="12">
        <v>165848</v>
      </c>
      <c r="AK150" s="12">
        <v>0</v>
      </c>
      <c r="AL150" s="12">
        <v>83079</v>
      </c>
      <c r="AM150" s="13">
        <v>202000</v>
      </c>
      <c r="AN150" s="12">
        <v>132751</v>
      </c>
      <c r="AO150" s="12">
        <v>109498</v>
      </c>
      <c r="AP150" s="12">
        <v>0</v>
      </c>
      <c r="AQ150" s="12">
        <v>159280</v>
      </c>
      <c r="AR150" s="12">
        <v>213158</v>
      </c>
      <c r="AS150" s="12">
        <v>523504</v>
      </c>
      <c r="AT150" s="12">
        <v>131748</v>
      </c>
      <c r="AU150" s="12">
        <v>381052</v>
      </c>
      <c r="AV150" s="12">
        <v>0</v>
      </c>
      <c r="AW150" s="12">
        <v>426727</v>
      </c>
      <c r="AX150" s="12">
        <v>248750</v>
      </c>
      <c r="AY150" s="12">
        <v>156902</v>
      </c>
      <c r="AZ150" s="12">
        <v>0</v>
      </c>
      <c r="BA150" s="12">
        <v>0</v>
      </c>
      <c r="BB150" s="12">
        <v>0</v>
      </c>
      <c r="BC150" s="12">
        <v>0</v>
      </c>
      <c r="BD150" s="13">
        <v>456355</v>
      </c>
      <c r="BE150" s="12">
        <v>0</v>
      </c>
      <c r="BF150" s="13">
        <v>983009</v>
      </c>
      <c r="BG150" s="12">
        <v>555945</v>
      </c>
      <c r="BH150" s="12">
        <v>0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12">
        <v>148702</v>
      </c>
      <c r="BP150" s="12">
        <v>964705</v>
      </c>
      <c r="BQ150" s="12">
        <v>0</v>
      </c>
      <c r="BR150" s="12">
        <v>252626</v>
      </c>
      <c r="BS150" s="12">
        <v>83248</v>
      </c>
      <c r="BT150" s="12">
        <v>0</v>
      </c>
      <c r="BU150" s="13">
        <v>357266</v>
      </c>
      <c r="BV150" s="12">
        <v>0</v>
      </c>
      <c r="BW150" s="12">
        <v>963000</v>
      </c>
      <c r="BX150" s="12">
        <v>1155000</v>
      </c>
      <c r="BY150" s="12">
        <v>0</v>
      </c>
      <c r="BZ150" s="12">
        <f t="shared" si="27"/>
        <v>15780839</v>
      </c>
    </row>
    <row r="151" spans="1:78" x14ac:dyDescent="0.25">
      <c r="A151" s="28" t="s">
        <v>376</v>
      </c>
      <c r="B151" s="28" t="s">
        <v>255</v>
      </c>
      <c r="C151" s="12">
        <v>66000</v>
      </c>
      <c r="D151" s="12">
        <v>457325</v>
      </c>
      <c r="E151" s="12">
        <v>24750</v>
      </c>
      <c r="F151" s="12">
        <v>179850</v>
      </c>
      <c r="G151" s="12">
        <v>68200</v>
      </c>
      <c r="H151" s="12">
        <v>51150</v>
      </c>
      <c r="I151" s="12">
        <v>59400</v>
      </c>
      <c r="J151" s="12">
        <v>255750</v>
      </c>
      <c r="K151" s="12">
        <v>42350</v>
      </c>
      <c r="L151" s="12">
        <v>73150</v>
      </c>
      <c r="M151" s="13">
        <v>495000</v>
      </c>
      <c r="N151" s="12">
        <v>663575</v>
      </c>
      <c r="O151" s="12">
        <v>35475</v>
      </c>
      <c r="P151" s="13">
        <v>1016100</v>
      </c>
      <c r="Q151" s="12">
        <v>175725</v>
      </c>
      <c r="R151" s="13">
        <v>109725</v>
      </c>
      <c r="S151" s="12">
        <v>143275</v>
      </c>
      <c r="T151" s="12">
        <v>88825</v>
      </c>
      <c r="U151" s="12">
        <v>102025</v>
      </c>
      <c r="V151" s="12">
        <v>200475</v>
      </c>
      <c r="W151" s="12">
        <v>26950</v>
      </c>
      <c r="X151" s="12">
        <v>67925</v>
      </c>
      <c r="Y151" s="12">
        <v>470525</v>
      </c>
      <c r="Z151" s="12">
        <v>49500</v>
      </c>
      <c r="AA151" s="12">
        <v>73425</v>
      </c>
      <c r="AB151" s="12">
        <v>76450</v>
      </c>
      <c r="AC151" s="12">
        <v>342375</v>
      </c>
      <c r="AD151" s="12">
        <v>23100</v>
      </c>
      <c r="AE151" s="12">
        <v>61600</v>
      </c>
      <c r="AF151" s="12">
        <v>25850</v>
      </c>
      <c r="AG151" s="13">
        <v>185900</v>
      </c>
      <c r="AH151" s="13">
        <v>1464549</v>
      </c>
      <c r="AI151" s="12">
        <v>172728</v>
      </c>
      <c r="AJ151" s="12">
        <v>20900</v>
      </c>
      <c r="AK151" s="12">
        <v>29150</v>
      </c>
      <c r="AL151" s="12">
        <v>58025</v>
      </c>
      <c r="AM151" s="13">
        <v>897600</v>
      </c>
      <c r="AN151" s="12">
        <v>39325</v>
      </c>
      <c r="AO151" s="12">
        <v>207075</v>
      </c>
      <c r="AP151" s="12">
        <v>267300</v>
      </c>
      <c r="AQ151" s="12">
        <v>115775</v>
      </c>
      <c r="AR151" s="12">
        <v>58850</v>
      </c>
      <c r="AS151" s="12">
        <v>27500</v>
      </c>
      <c r="AT151" s="12">
        <v>572550</v>
      </c>
      <c r="AU151" s="12">
        <v>186450</v>
      </c>
      <c r="AV151" s="12">
        <v>45925</v>
      </c>
      <c r="AW151" s="12">
        <v>66550</v>
      </c>
      <c r="AX151" s="12">
        <v>386650</v>
      </c>
      <c r="AY151" s="12">
        <v>15125</v>
      </c>
      <c r="AZ151" s="12">
        <v>88275</v>
      </c>
      <c r="BA151" s="12">
        <v>69850</v>
      </c>
      <c r="BB151" s="12">
        <v>130350</v>
      </c>
      <c r="BC151" s="12">
        <v>234025</v>
      </c>
      <c r="BD151" s="13">
        <v>227975</v>
      </c>
      <c r="BE151" s="12">
        <v>298100</v>
      </c>
      <c r="BF151" s="13">
        <v>559075</v>
      </c>
      <c r="BG151" s="12">
        <v>581350</v>
      </c>
      <c r="BH151" s="12">
        <v>46750</v>
      </c>
      <c r="BI151" s="12">
        <v>103125</v>
      </c>
      <c r="BJ151" s="12">
        <v>191675</v>
      </c>
      <c r="BK151" s="12">
        <v>53350</v>
      </c>
      <c r="BL151" s="12">
        <v>50050</v>
      </c>
      <c r="BM151" s="12">
        <v>190850</v>
      </c>
      <c r="BN151" s="12">
        <v>219725</v>
      </c>
      <c r="BO151" s="12">
        <v>190025</v>
      </c>
      <c r="BP151" s="12">
        <v>285725</v>
      </c>
      <c r="BQ151" s="12">
        <v>72325</v>
      </c>
      <c r="BR151" s="12">
        <v>60225</v>
      </c>
      <c r="BS151" s="12">
        <v>106425</v>
      </c>
      <c r="BT151" s="12">
        <v>172975</v>
      </c>
      <c r="BU151" s="13">
        <v>355300</v>
      </c>
      <c r="BV151" s="12">
        <v>340775</v>
      </c>
      <c r="BW151" s="12">
        <v>69850</v>
      </c>
      <c r="BX151" s="12">
        <v>60775</v>
      </c>
      <c r="BY151" s="12">
        <v>0</v>
      </c>
      <c r="BZ151" s="12">
        <f t="shared" si="27"/>
        <v>15102677</v>
      </c>
    </row>
    <row r="152" spans="1:78" x14ac:dyDescent="0.25">
      <c r="A152" s="28" t="s">
        <v>377</v>
      </c>
      <c r="B152" s="28" t="s">
        <v>378</v>
      </c>
      <c r="C152" s="12">
        <v>0</v>
      </c>
      <c r="D152" s="12"/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3"/>
      <c r="N152" s="12">
        <v>0</v>
      </c>
      <c r="O152" s="12">
        <v>0</v>
      </c>
      <c r="P152" s="13"/>
      <c r="Q152" s="12">
        <v>0</v>
      </c>
      <c r="R152" s="13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3"/>
      <c r="AH152" s="13"/>
      <c r="AI152" s="12">
        <v>0</v>
      </c>
      <c r="AJ152" s="12">
        <v>0</v>
      </c>
      <c r="AK152" s="12">
        <v>0</v>
      </c>
      <c r="AL152" s="12">
        <v>0</v>
      </c>
      <c r="AM152" s="13"/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3"/>
      <c r="BE152" s="12">
        <v>0</v>
      </c>
      <c r="BF152" s="13"/>
      <c r="BG152" s="12">
        <v>0</v>
      </c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0</v>
      </c>
      <c r="BR152" s="12">
        <v>0</v>
      </c>
      <c r="BS152" s="12">
        <v>0</v>
      </c>
      <c r="BT152" s="12">
        <v>0</v>
      </c>
      <c r="BU152" s="13"/>
      <c r="BV152" s="12">
        <v>0</v>
      </c>
      <c r="BW152" s="12">
        <v>72293843</v>
      </c>
      <c r="BX152" s="12">
        <v>75725963</v>
      </c>
      <c r="BY152" s="12">
        <v>0</v>
      </c>
      <c r="BZ152" s="12">
        <f t="shared" si="27"/>
        <v>148019806</v>
      </c>
    </row>
    <row r="153" spans="1:78" x14ac:dyDescent="0.25">
      <c r="A153" s="28" t="s">
        <v>379</v>
      </c>
      <c r="B153" s="28" t="s">
        <v>380</v>
      </c>
      <c r="C153" s="12">
        <v>0</v>
      </c>
      <c r="D153" s="12"/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3"/>
      <c r="N153" s="12">
        <v>0</v>
      </c>
      <c r="O153" s="12">
        <v>0</v>
      </c>
      <c r="P153" s="13"/>
      <c r="Q153" s="12">
        <v>0</v>
      </c>
      <c r="R153" s="13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3"/>
      <c r="AH153" s="13"/>
      <c r="AI153" s="12">
        <v>0</v>
      </c>
      <c r="AJ153" s="12">
        <v>0</v>
      </c>
      <c r="AK153" s="12">
        <v>0</v>
      </c>
      <c r="AL153" s="12">
        <v>0</v>
      </c>
      <c r="AM153" s="13"/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3"/>
      <c r="BE153" s="12">
        <v>0</v>
      </c>
      <c r="BF153" s="13"/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3"/>
      <c r="BV153" s="12">
        <v>0</v>
      </c>
      <c r="BW153" s="12">
        <v>0</v>
      </c>
      <c r="BX153" s="12">
        <v>0</v>
      </c>
      <c r="BY153" s="12">
        <v>0</v>
      </c>
      <c r="BZ153" s="12">
        <f t="shared" si="27"/>
        <v>0</v>
      </c>
    </row>
    <row r="154" spans="1:78" x14ac:dyDescent="0.25">
      <c r="A154" s="28" t="s">
        <v>381</v>
      </c>
      <c r="B154" s="28" t="s">
        <v>382</v>
      </c>
      <c r="C154" s="12">
        <v>0</v>
      </c>
      <c r="D154" s="12"/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3"/>
      <c r="N154" s="12">
        <v>0</v>
      </c>
      <c r="O154" s="12">
        <v>0</v>
      </c>
      <c r="P154" s="13"/>
      <c r="Q154" s="12">
        <v>0</v>
      </c>
      <c r="R154" s="13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3"/>
      <c r="AH154" s="13"/>
      <c r="AI154" s="12">
        <v>0</v>
      </c>
      <c r="AJ154" s="12">
        <v>0</v>
      </c>
      <c r="AK154" s="12">
        <v>0</v>
      </c>
      <c r="AL154" s="12">
        <v>0</v>
      </c>
      <c r="AM154" s="13"/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3"/>
      <c r="BE154" s="12">
        <v>0</v>
      </c>
      <c r="BF154" s="13"/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3"/>
      <c r="BV154" s="12">
        <v>0</v>
      </c>
      <c r="BW154" s="12">
        <v>0</v>
      </c>
      <c r="BX154" s="12">
        <v>0</v>
      </c>
      <c r="BY154" s="12">
        <v>0</v>
      </c>
      <c r="BZ154" s="12">
        <f t="shared" si="27"/>
        <v>0</v>
      </c>
    </row>
    <row r="155" spans="1:78" x14ac:dyDescent="0.25">
      <c r="A155" s="28" t="s">
        <v>383</v>
      </c>
      <c r="B155" s="28" t="s">
        <v>384</v>
      </c>
      <c r="C155" s="12">
        <v>0</v>
      </c>
      <c r="D155" s="12"/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3"/>
      <c r="N155" s="12">
        <v>0</v>
      </c>
      <c r="O155" s="12">
        <v>0</v>
      </c>
      <c r="P155" s="13"/>
      <c r="Q155" s="12">
        <v>0</v>
      </c>
      <c r="R155" s="13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3"/>
      <c r="AH155" s="13"/>
      <c r="AI155" s="12">
        <v>0</v>
      </c>
      <c r="AJ155" s="12">
        <v>0</v>
      </c>
      <c r="AK155" s="12">
        <v>50283</v>
      </c>
      <c r="AL155" s="12">
        <v>0</v>
      </c>
      <c r="AM155" s="13"/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3"/>
      <c r="BE155" s="12">
        <v>0</v>
      </c>
      <c r="BF155" s="13"/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3"/>
      <c r="BV155" s="12">
        <v>0</v>
      </c>
      <c r="BW155" s="12">
        <v>0</v>
      </c>
      <c r="BX155" s="12">
        <v>0</v>
      </c>
      <c r="BY155" s="12">
        <v>0</v>
      </c>
      <c r="BZ155" s="12">
        <f t="shared" si="27"/>
        <v>50283</v>
      </c>
    </row>
    <row r="156" spans="1:78" x14ac:dyDescent="0.25">
      <c r="A156" s="28" t="s">
        <v>385</v>
      </c>
      <c r="B156" s="28" t="s">
        <v>386</v>
      </c>
      <c r="C156" s="12">
        <v>0</v>
      </c>
      <c r="D156" s="12"/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61781</v>
      </c>
      <c r="L156" s="12">
        <v>0</v>
      </c>
      <c r="M156" s="13"/>
      <c r="N156" s="12">
        <v>10789</v>
      </c>
      <c r="O156" s="12">
        <v>0</v>
      </c>
      <c r="P156" s="13"/>
      <c r="Q156" s="12">
        <v>0</v>
      </c>
      <c r="R156" s="13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3"/>
      <c r="AH156" s="13"/>
      <c r="AI156" s="12">
        <v>0</v>
      </c>
      <c r="AJ156" s="12">
        <v>0</v>
      </c>
      <c r="AK156" s="12">
        <v>0</v>
      </c>
      <c r="AL156" s="12">
        <v>0</v>
      </c>
      <c r="AM156" s="13"/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3"/>
      <c r="BE156" s="12">
        <v>0</v>
      </c>
      <c r="BF156" s="13"/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3"/>
      <c r="BV156" s="12">
        <v>0</v>
      </c>
      <c r="BW156" s="12">
        <v>0</v>
      </c>
      <c r="BX156" s="12">
        <v>0</v>
      </c>
      <c r="BY156" s="12">
        <v>0</v>
      </c>
      <c r="BZ156" s="12">
        <f t="shared" si="27"/>
        <v>72570</v>
      </c>
    </row>
    <row r="157" spans="1:78" x14ac:dyDescent="0.25">
      <c r="A157" s="28" t="s">
        <v>387</v>
      </c>
      <c r="B157" s="28" t="s">
        <v>388</v>
      </c>
      <c r="C157" s="12">
        <v>944</v>
      </c>
      <c r="D157" s="12">
        <v>53108</v>
      </c>
      <c r="E157" s="12">
        <v>0</v>
      </c>
      <c r="F157" s="12">
        <v>0</v>
      </c>
      <c r="G157" s="12">
        <v>315415</v>
      </c>
      <c r="H157" s="12">
        <v>0</v>
      </c>
      <c r="I157" s="12">
        <v>0</v>
      </c>
      <c r="J157" s="12">
        <v>174013</v>
      </c>
      <c r="K157" s="12">
        <v>0</v>
      </c>
      <c r="L157" s="12">
        <v>84980</v>
      </c>
      <c r="M157" s="13"/>
      <c r="N157" s="12">
        <v>0</v>
      </c>
      <c r="O157" s="12">
        <v>0</v>
      </c>
      <c r="P157" s="13">
        <v>236735</v>
      </c>
      <c r="Q157" s="12">
        <v>0</v>
      </c>
      <c r="R157" s="13">
        <v>0</v>
      </c>
      <c r="S157" s="12">
        <v>0</v>
      </c>
      <c r="T157" s="12">
        <v>243838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144078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3">
        <v>20876</v>
      </c>
      <c r="AH157" s="13">
        <v>96950</v>
      </c>
      <c r="AI157" s="12">
        <v>0</v>
      </c>
      <c r="AJ157" s="12">
        <v>0</v>
      </c>
      <c r="AK157" s="12">
        <v>0</v>
      </c>
      <c r="AL157" s="12">
        <v>91340</v>
      </c>
      <c r="AM157" s="13"/>
      <c r="AN157" s="12">
        <v>191009</v>
      </c>
      <c r="AO157" s="12">
        <v>0</v>
      </c>
      <c r="AP157" s="12">
        <v>174052</v>
      </c>
      <c r="AQ157" s="12">
        <v>339203</v>
      </c>
      <c r="AR157" s="12">
        <v>135952</v>
      </c>
      <c r="AS157" s="12">
        <v>0</v>
      </c>
      <c r="AT157" s="12">
        <v>0</v>
      </c>
      <c r="AU157" s="12">
        <v>16690</v>
      </c>
      <c r="AV157" s="12">
        <v>0</v>
      </c>
      <c r="AW157" s="12">
        <v>0</v>
      </c>
      <c r="AX157" s="12">
        <v>220737</v>
      </c>
      <c r="AY157" s="12">
        <v>0</v>
      </c>
      <c r="AZ157" s="12">
        <v>0</v>
      </c>
      <c r="BA157" s="12">
        <v>56239</v>
      </c>
      <c r="BB157" s="12">
        <v>148695</v>
      </c>
      <c r="BC157" s="12">
        <v>0</v>
      </c>
      <c r="BD157" s="13">
        <v>168535</v>
      </c>
      <c r="BE157" s="12">
        <v>0</v>
      </c>
      <c r="BF157" s="13"/>
      <c r="BG157" s="12">
        <v>346872</v>
      </c>
      <c r="BH157" s="12">
        <v>0</v>
      </c>
      <c r="BI157" s="12">
        <v>0</v>
      </c>
      <c r="BJ157" s="12">
        <v>358723</v>
      </c>
      <c r="BK157" s="12">
        <v>0</v>
      </c>
      <c r="BL157" s="12">
        <v>0</v>
      </c>
      <c r="BM157" s="12">
        <v>0</v>
      </c>
      <c r="BN157" s="12">
        <v>168150</v>
      </c>
      <c r="BO157" s="12">
        <v>0</v>
      </c>
      <c r="BP157" s="12">
        <v>0</v>
      </c>
      <c r="BQ157" s="12">
        <v>0</v>
      </c>
      <c r="BR157" s="12">
        <v>0</v>
      </c>
      <c r="BS157" s="12">
        <v>108154</v>
      </c>
      <c r="BT157" s="12">
        <v>0</v>
      </c>
      <c r="BU157" s="13"/>
      <c r="BV157" s="12">
        <v>0</v>
      </c>
      <c r="BW157" s="12">
        <v>0</v>
      </c>
      <c r="BX157" s="12">
        <v>150000</v>
      </c>
      <c r="BY157" s="12">
        <v>0</v>
      </c>
      <c r="BZ157" s="12">
        <f t="shared" ref="BZ157:BZ180" si="28">SUM(C157:BY157)</f>
        <v>4045288</v>
      </c>
    </row>
    <row r="158" spans="1:78" x14ac:dyDescent="0.25">
      <c r="A158" s="28" t="s">
        <v>389</v>
      </c>
      <c r="B158" s="28" t="s">
        <v>390</v>
      </c>
      <c r="C158" s="12">
        <v>0</v>
      </c>
      <c r="D158" s="12">
        <v>53975</v>
      </c>
      <c r="E158" s="12">
        <v>1011</v>
      </c>
      <c r="F158" s="12">
        <v>10898</v>
      </c>
      <c r="G158" s="12">
        <v>0</v>
      </c>
      <c r="H158" s="12">
        <v>2060</v>
      </c>
      <c r="I158" s="12">
        <v>868</v>
      </c>
      <c r="J158" s="12">
        <v>18348</v>
      </c>
      <c r="K158" s="12">
        <v>1264</v>
      </c>
      <c r="L158" s="12">
        <v>1684</v>
      </c>
      <c r="M158" s="13">
        <v>19569</v>
      </c>
      <c r="N158" s="12">
        <v>84725</v>
      </c>
      <c r="O158" s="12">
        <v>4317</v>
      </c>
      <c r="P158" s="13">
        <v>14242</v>
      </c>
      <c r="Q158" s="12">
        <v>10238</v>
      </c>
      <c r="R158" s="13">
        <v>7578</v>
      </c>
      <c r="S158" s="12">
        <v>0</v>
      </c>
      <c r="T158" s="12">
        <v>10399</v>
      </c>
      <c r="U158" s="12">
        <v>4228</v>
      </c>
      <c r="V158" s="12">
        <v>1927</v>
      </c>
      <c r="W158" s="12">
        <v>1246</v>
      </c>
      <c r="X158" s="12">
        <v>0</v>
      </c>
      <c r="Y158" s="12">
        <v>37025</v>
      </c>
      <c r="Z158" s="12">
        <v>0</v>
      </c>
      <c r="AA158" s="12">
        <v>7840</v>
      </c>
      <c r="AB158" s="12">
        <v>3180</v>
      </c>
      <c r="AC158" s="12">
        <v>21436</v>
      </c>
      <c r="AD158" s="12">
        <v>917</v>
      </c>
      <c r="AE158" s="12">
        <v>6358</v>
      </c>
      <c r="AF158" s="12">
        <v>2850</v>
      </c>
      <c r="AG158" s="13">
        <v>19403</v>
      </c>
      <c r="AH158" s="13">
        <v>45838</v>
      </c>
      <c r="AI158" s="12">
        <v>11930</v>
      </c>
      <c r="AJ158" s="12">
        <v>1350</v>
      </c>
      <c r="AK158" s="12">
        <v>0</v>
      </c>
      <c r="AL158" s="12">
        <v>541</v>
      </c>
      <c r="AM158" s="13">
        <v>82680</v>
      </c>
      <c r="AN158" s="12">
        <v>0</v>
      </c>
      <c r="AO158" s="12">
        <v>21879</v>
      </c>
      <c r="AP158" s="12">
        <v>15366</v>
      </c>
      <c r="AQ158" s="12">
        <v>2247</v>
      </c>
      <c r="AR158" s="12">
        <v>1165</v>
      </c>
      <c r="AS158" s="12">
        <v>1266</v>
      </c>
      <c r="AT158" s="12">
        <v>28855</v>
      </c>
      <c r="AU158" s="12">
        <v>0</v>
      </c>
      <c r="AV158" s="12">
        <v>4662</v>
      </c>
      <c r="AW158" s="12">
        <v>11666</v>
      </c>
      <c r="AX158" s="12">
        <v>29474</v>
      </c>
      <c r="AY158" s="12">
        <v>0</v>
      </c>
      <c r="AZ158" s="12">
        <v>8530</v>
      </c>
      <c r="BA158" s="12">
        <v>0</v>
      </c>
      <c r="BB158" s="12">
        <v>12278</v>
      </c>
      <c r="BC158" s="12">
        <v>90</v>
      </c>
      <c r="BD158" s="13">
        <v>14246</v>
      </c>
      <c r="BE158" s="12">
        <v>30027</v>
      </c>
      <c r="BF158" s="13">
        <v>18685</v>
      </c>
      <c r="BG158" s="12">
        <v>30934</v>
      </c>
      <c r="BH158" s="12">
        <v>513</v>
      </c>
      <c r="BI158" s="12">
        <v>2860</v>
      </c>
      <c r="BJ158" s="12">
        <v>30497</v>
      </c>
      <c r="BK158" s="12">
        <v>5394</v>
      </c>
      <c r="BL158" s="12">
        <v>0</v>
      </c>
      <c r="BM158" s="12">
        <v>6704</v>
      </c>
      <c r="BN158" s="12">
        <v>24609</v>
      </c>
      <c r="BO158" s="12">
        <v>16958</v>
      </c>
      <c r="BP158" s="12">
        <v>38624</v>
      </c>
      <c r="BQ158" s="12">
        <v>4089</v>
      </c>
      <c r="BR158" s="12">
        <v>4318</v>
      </c>
      <c r="BS158" s="12">
        <v>6728</v>
      </c>
      <c r="BT158" s="12">
        <v>0</v>
      </c>
      <c r="BU158" s="13">
        <v>26981</v>
      </c>
      <c r="BV158" s="12">
        <v>14897</v>
      </c>
      <c r="BW158" s="12">
        <v>12843</v>
      </c>
      <c r="BX158" s="12">
        <v>18266</v>
      </c>
      <c r="BY158" s="12">
        <v>0</v>
      </c>
      <c r="BZ158" s="12">
        <f t="shared" si="28"/>
        <v>935576</v>
      </c>
    </row>
    <row r="159" spans="1:78" x14ac:dyDescent="0.25">
      <c r="A159" s="28" t="s">
        <v>391</v>
      </c>
      <c r="B159" s="28" t="s">
        <v>209</v>
      </c>
      <c r="C159" s="12">
        <v>0</v>
      </c>
      <c r="D159" s="12"/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3"/>
      <c r="N159" s="12">
        <v>0</v>
      </c>
      <c r="O159" s="12">
        <v>0</v>
      </c>
      <c r="P159" s="13"/>
      <c r="Q159" s="12">
        <v>0</v>
      </c>
      <c r="R159" s="13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3"/>
      <c r="AH159" s="13">
        <v>2544485</v>
      </c>
      <c r="AI159" s="12">
        <v>0</v>
      </c>
      <c r="AJ159" s="12">
        <v>0</v>
      </c>
      <c r="AK159" s="12">
        <v>0</v>
      </c>
      <c r="AL159" s="12">
        <v>0</v>
      </c>
      <c r="AM159" s="13"/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3"/>
      <c r="BE159" s="12">
        <v>0</v>
      </c>
      <c r="BF159" s="13"/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3"/>
      <c r="BV159" s="12">
        <v>0</v>
      </c>
      <c r="BW159" s="12">
        <v>0</v>
      </c>
      <c r="BX159" s="12">
        <v>0</v>
      </c>
      <c r="BY159" s="12">
        <v>0</v>
      </c>
      <c r="BZ159" s="12">
        <f t="shared" si="28"/>
        <v>2544485</v>
      </c>
    </row>
    <row r="160" spans="1:78" x14ac:dyDescent="0.25">
      <c r="A160" s="28" t="s">
        <v>392</v>
      </c>
      <c r="B160" s="28" t="s">
        <v>393</v>
      </c>
      <c r="C160" s="12">
        <v>1161</v>
      </c>
      <c r="D160" s="12">
        <v>719974</v>
      </c>
      <c r="E160" s="12">
        <v>52321</v>
      </c>
      <c r="F160" s="12">
        <v>319511</v>
      </c>
      <c r="G160" s="12">
        <v>173297</v>
      </c>
      <c r="H160" s="12">
        <v>153198</v>
      </c>
      <c r="I160" s="12">
        <v>96352</v>
      </c>
      <c r="J160" s="12">
        <v>386261</v>
      </c>
      <c r="K160" s="12">
        <v>43556</v>
      </c>
      <c r="L160" s="12">
        <v>112406</v>
      </c>
      <c r="M160" s="13">
        <v>953050</v>
      </c>
      <c r="N160" s="12">
        <v>1132786</v>
      </c>
      <c r="O160" s="12">
        <v>78242</v>
      </c>
      <c r="P160" s="13">
        <v>1408267</v>
      </c>
      <c r="Q160" s="12">
        <v>278307</v>
      </c>
      <c r="R160" s="13">
        <v>153644</v>
      </c>
      <c r="S160" s="12">
        <v>188597</v>
      </c>
      <c r="T160" s="12">
        <v>125370</v>
      </c>
      <c r="U160" s="12">
        <v>101835</v>
      </c>
      <c r="V160" s="12">
        <v>487020</v>
      </c>
      <c r="W160" s="12">
        <v>47659</v>
      </c>
      <c r="X160" s="12">
        <v>123664</v>
      </c>
      <c r="Y160" s="12">
        <v>630108</v>
      </c>
      <c r="Z160" s="12">
        <v>4568</v>
      </c>
      <c r="AA160" s="12">
        <v>71607</v>
      </c>
      <c r="AB160" s="12">
        <v>77424</v>
      </c>
      <c r="AC160" s="12">
        <v>520599</v>
      </c>
      <c r="AD160" s="12">
        <v>35170</v>
      </c>
      <c r="AE160" s="12">
        <v>49908</v>
      </c>
      <c r="AF160" s="12">
        <v>39010</v>
      </c>
      <c r="AG160" s="13">
        <v>370283</v>
      </c>
      <c r="AH160" s="13">
        <v>4327530</v>
      </c>
      <c r="AI160" s="12">
        <v>516667</v>
      </c>
      <c r="AJ160" s="12">
        <v>15880</v>
      </c>
      <c r="AK160" s="12">
        <v>0</v>
      </c>
      <c r="AL160" s="12">
        <v>112941</v>
      </c>
      <c r="AM160" s="13">
        <v>1729452</v>
      </c>
      <c r="AN160" s="12">
        <v>88086</v>
      </c>
      <c r="AO160" s="12">
        <v>539653</v>
      </c>
      <c r="AP160" s="12">
        <v>683492</v>
      </c>
      <c r="AQ160" s="12">
        <v>178532</v>
      </c>
      <c r="AR160" s="12">
        <v>60644</v>
      </c>
      <c r="AS160" s="12">
        <v>54496</v>
      </c>
      <c r="AT160" s="12">
        <v>729420</v>
      </c>
      <c r="AU160" s="12">
        <v>366784</v>
      </c>
      <c r="AV160" s="12">
        <v>0</v>
      </c>
      <c r="AW160" s="12">
        <v>230634</v>
      </c>
      <c r="AX160" s="12">
        <v>60263</v>
      </c>
      <c r="AY160" s="12">
        <v>21352</v>
      </c>
      <c r="AZ160" s="12">
        <v>119276</v>
      </c>
      <c r="BA160" s="12">
        <v>122060</v>
      </c>
      <c r="BB160" s="12">
        <v>217742</v>
      </c>
      <c r="BC160" s="12">
        <v>333179</v>
      </c>
      <c r="BD160" s="13">
        <v>342567</v>
      </c>
      <c r="BE160" s="12">
        <v>463817</v>
      </c>
      <c r="BF160" s="13">
        <v>968204</v>
      </c>
      <c r="BG160" s="12">
        <v>421209</v>
      </c>
      <c r="BH160" s="12">
        <v>0</v>
      </c>
      <c r="BI160" s="12">
        <v>160243</v>
      </c>
      <c r="BJ160" s="12">
        <v>231747</v>
      </c>
      <c r="BK160" s="12">
        <v>171788</v>
      </c>
      <c r="BL160" s="12">
        <v>88367</v>
      </c>
      <c r="BM160" s="12">
        <v>271199</v>
      </c>
      <c r="BN160" s="12">
        <v>363333</v>
      </c>
      <c r="BO160" s="12">
        <v>172608</v>
      </c>
      <c r="BP160" s="12">
        <v>287053</v>
      </c>
      <c r="BQ160" s="12">
        <v>128053</v>
      </c>
      <c r="BR160" s="12">
        <v>118009</v>
      </c>
      <c r="BS160" s="12">
        <v>236031</v>
      </c>
      <c r="BT160" s="12">
        <v>0</v>
      </c>
      <c r="BU160" s="13">
        <v>647518</v>
      </c>
      <c r="BV160" s="12">
        <v>652356</v>
      </c>
      <c r="BW160" s="12">
        <v>441053</v>
      </c>
      <c r="BX160" s="12">
        <v>537060</v>
      </c>
      <c r="BY160" s="12">
        <v>0</v>
      </c>
      <c r="BZ160" s="12">
        <f t="shared" si="28"/>
        <v>26145453</v>
      </c>
    </row>
    <row r="161" spans="1:78" x14ac:dyDescent="0.25">
      <c r="A161" s="28" t="s">
        <v>394</v>
      </c>
      <c r="B161" s="28" t="s">
        <v>395</v>
      </c>
      <c r="C161" s="12">
        <v>0</v>
      </c>
      <c r="D161" s="12">
        <v>18904</v>
      </c>
      <c r="E161" s="12">
        <v>6095</v>
      </c>
      <c r="F161" s="12">
        <v>0</v>
      </c>
      <c r="G161" s="12">
        <v>0</v>
      </c>
      <c r="H161" s="12">
        <v>40980</v>
      </c>
      <c r="I161" s="12">
        <v>0</v>
      </c>
      <c r="J161" s="12">
        <v>35441</v>
      </c>
      <c r="K161" s="12">
        <v>55805</v>
      </c>
      <c r="L161" s="12">
        <v>85718</v>
      </c>
      <c r="M161" s="13">
        <v>51903</v>
      </c>
      <c r="N161" s="12">
        <v>299457</v>
      </c>
      <c r="O161" s="12">
        <v>21555</v>
      </c>
      <c r="P161" s="13">
        <v>173655</v>
      </c>
      <c r="Q161" s="12">
        <v>18404</v>
      </c>
      <c r="R161" s="13">
        <v>2500</v>
      </c>
      <c r="S161" s="12">
        <v>0</v>
      </c>
      <c r="T161" s="12">
        <v>102225</v>
      </c>
      <c r="U161" s="12">
        <v>0</v>
      </c>
      <c r="V161" s="12">
        <v>0</v>
      </c>
      <c r="W161" s="12">
        <v>0</v>
      </c>
      <c r="X161" s="12">
        <v>41</v>
      </c>
      <c r="Y161" s="12">
        <v>85271</v>
      </c>
      <c r="Z161" s="12">
        <v>0</v>
      </c>
      <c r="AA161" s="12">
        <v>38178</v>
      </c>
      <c r="AB161" s="12">
        <v>81719</v>
      </c>
      <c r="AC161" s="12">
        <v>49776</v>
      </c>
      <c r="AD161" s="12">
        <v>5278</v>
      </c>
      <c r="AE161" s="12">
        <v>1590</v>
      </c>
      <c r="AF161" s="12">
        <v>0</v>
      </c>
      <c r="AG161" s="13">
        <v>7564</v>
      </c>
      <c r="AH161" s="13"/>
      <c r="AI161" s="12">
        <v>0</v>
      </c>
      <c r="AJ161" s="12">
        <v>0</v>
      </c>
      <c r="AK161" s="12">
        <v>0</v>
      </c>
      <c r="AL161" s="12">
        <v>30231</v>
      </c>
      <c r="AM161" s="13">
        <v>19765</v>
      </c>
      <c r="AN161" s="12">
        <v>0</v>
      </c>
      <c r="AO161" s="12">
        <v>3443</v>
      </c>
      <c r="AP161" s="12">
        <v>27797</v>
      </c>
      <c r="AQ161" s="12">
        <v>20000</v>
      </c>
      <c r="AR161" s="12">
        <v>0</v>
      </c>
      <c r="AS161" s="12">
        <v>0</v>
      </c>
      <c r="AT161" s="12">
        <v>8802</v>
      </c>
      <c r="AU161" s="12">
        <v>0</v>
      </c>
      <c r="AV161" s="12">
        <v>15000</v>
      </c>
      <c r="AW161" s="12">
        <v>6882</v>
      </c>
      <c r="AX161" s="12">
        <v>102679</v>
      </c>
      <c r="AY161" s="12">
        <v>7696</v>
      </c>
      <c r="AZ161" s="12">
        <v>0</v>
      </c>
      <c r="BA161" s="12">
        <v>7268</v>
      </c>
      <c r="BB161" s="12">
        <v>28822</v>
      </c>
      <c r="BC161" s="12">
        <v>0</v>
      </c>
      <c r="BD161" s="13"/>
      <c r="BE161" s="12">
        <v>88259</v>
      </c>
      <c r="BF161" s="13">
        <v>80380</v>
      </c>
      <c r="BG161" s="12">
        <v>168542</v>
      </c>
      <c r="BH161" s="12">
        <v>0</v>
      </c>
      <c r="BI161" s="12">
        <v>0</v>
      </c>
      <c r="BJ161" s="12">
        <v>2500</v>
      </c>
      <c r="BK161" s="12">
        <v>31527</v>
      </c>
      <c r="BL161" s="12">
        <v>0</v>
      </c>
      <c r="BM161" s="12">
        <v>0</v>
      </c>
      <c r="BN161" s="12">
        <v>4880</v>
      </c>
      <c r="BO161" s="12">
        <v>91628</v>
      </c>
      <c r="BP161" s="12">
        <v>98873</v>
      </c>
      <c r="BQ161" s="12">
        <v>0</v>
      </c>
      <c r="BR161" s="12">
        <v>36489</v>
      </c>
      <c r="BS161" s="12">
        <v>0</v>
      </c>
      <c r="BT161" s="12">
        <v>6027</v>
      </c>
      <c r="BU161" s="13">
        <v>73063</v>
      </c>
      <c r="BV161" s="12">
        <v>2903</v>
      </c>
      <c r="BW161" s="12">
        <v>36783.760000000002</v>
      </c>
      <c r="BX161" s="12">
        <v>0</v>
      </c>
      <c r="BY161" s="12">
        <v>0</v>
      </c>
      <c r="BZ161" s="12">
        <f t="shared" si="28"/>
        <v>2182298.7599999998</v>
      </c>
    </row>
    <row r="162" spans="1:78" x14ac:dyDescent="0.25">
      <c r="A162" s="28" t="s">
        <v>396</v>
      </c>
      <c r="B162" s="28" t="s">
        <v>397</v>
      </c>
      <c r="C162" s="12"/>
      <c r="D162" s="12"/>
      <c r="E162" s="12"/>
      <c r="F162" s="12"/>
      <c r="G162" s="12"/>
      <c r="H162" s="12"/>
      <c r="I162" s="12"/>
      <c r="J162" s="12"/>
      <c r="K162" s="12">
        <v>0</v>
      </c>
      <c r="L162" s="12">
        <v>0</v>
      </c>
      <c r="M162" s="13"/>
      <c r="N162" s="12"/>
      <c r="O162" s="12"/>
      <c r="P162" s="13"/>
      <c r="Q162" s="12"/>
      <c r="R162" s="13">
        <v>0</v>
      </c>
      <c r="S162" s="12"/>
      <c r="T162" s="12">
        <v>0</v>
      </c>
      <c r="U162" s="12"/>
      <c r="V162" s="12"/>
      <c r="W162" s="12"/>
      <c r="X162" s="12"/>
      <c r="Y162" s="12"/>
      <c r="Z162" s="12"/>
      <c r="AA162" s="12"/>
      <c r="AB162" s="12"/>
      <c r="AC162" s="12">
        <v>0</v>
      </c>
      <c r="AD162" s="12"/>
      <c r="AE162" s="12"/>
      <c r="AF162" s="12"/>
      <c r="AG162" s="13"/>
      <c r="AH162" s="13"/>
      <c r="AI162" s="12"/>
      <c r="AJ162" s="12"/>
      <c r="AK162" s="12"/>
      <c r="AL162" s="12">
        <v>0</v>
      </c>
      <c r="AM162" s="13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12"/>
      <c r="BF162" s="13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3"/>
      <c r="BV162" s="12"/>
      <c r="BW162" s="12"/>
      <c r="BX162" s="12"/>
      <c r="BY162" s="12"/>
      <c r="BZ162" s="12">
        <f t="shared" si="28"/>
        <v>0</v>
      </c>
    </row>
    <row r="163" spans="1:78" x14ac:dyDescent="0.25">
      <c r="A163" s="28" t="s">
        <v>398</v>
      </c>
      <c r="B163" s="28" t="s">
        <v>399</v>
      </c>
      <c r="C163" s="12">
        <v>0</v>
      </c>
      <c r="D163" s="12"/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3"/>
      <c r="N163" s="12">
        <v>0</v>
      </c>
      <c r="O163" s="12">
        <v>0</v>
      </c>
      <c r="P163" s="13"/>
      <c r="Q163" s="12">
        <v>0</v>
      </c>
      <c r="R163" s="13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3"/>
      <c r="AH163" s="13"/>
      <c r="AI163" s="12">
        <v>0</v>
      </c>
      <c r="AJ163" s="12">
        <v>0</v>
      </c>
      <c r="AK163" s="12">
        <v>0</v>
      </c>
      <c r="AL163" s="12">
        <v>0</v>
      </c>
      <c r="AM163" s="13"/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3"/>
      <c r="BE163" s="12">
        <v>0</v>
      </c>
      <c r="BF163" s="13"/>
      <c r="BG163" s="12">
        <v>0</v>
      </c>
      <c r="BH163" s="12">
        <v>0</v>
      </c>
      <c r="BI163" s="12">
        <v>0</v>
      </c>
      <c r="BJ163" s="12">
        <v>0</v>
      </c>
      <c r="BK163" s="12">
        <v>0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3"/>
      <c r="BV163" s="12">
        <v>0</v>
      </c>
      <c r="BW163" s="12">
        <v>0</v>
      </c>
      <c r="BX163" s="12">
        <v>0</v>
      </c>
      <c r="BY163" s="12">
        <v>0</v>
      </c>
      <c r="BZ163" s="12">
        <f t="shared" si="28"/>
        <v>0</v>
      </c>
    </row>
    <row r="164" spans="1:78" x14ac:dyDescent="0.25">
      <c r="A164" s="28" t="s">
        <v>400</v>
      </c>
      <c r="B164" s="28" t="s">
        <v>401</v>
      </c>
      <c r="C164" s="12">
        <v>0</v>
      </c>
      <c r="D164" s="12"/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3"/>
      <c r="N164" s="12">
        <v>0</v>
      </c>
      <c r="O164" s="12">
        <v>0</v>
      </c>
      <c r="P164" s="13"/>
      <c r="Q164" s="12">
        <v>0</v>
      </c>
      <c r="R164" s="13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3"/>
      <c r="AH164" s="13"/>
      <c r="AI164" s="12">
        <v>0</v>
      </c>
      <c r="AJ164" s="12">
        <v>0</v>
      </c>
      <c r="AK164" s="12">
        <v>0</v>
      </c>
      <c r="AL164" s="12">
        <v>0</v>
      </c>
      <c r="AM164" s="13"/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3"/>
      <c r="BE164" s="12">
        <v>0</v>
      </c>
      <c r="BF164" s="13"/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3"/>
      <c r="BV164" s="12">
        <v>0</v>
      </c>
      <c r="BW164" s="12">
        <v>0</v>
      </c>
      <c r="BX164" s="12">
        <v>0</v>
      </c>
      <c r="BY164" s="12">
        <v>0</v>
      </c>
      <c r="BZ164" s="12">
        <f t="shared" si="28"/>
        <v>0</v>
      </c>
    </row>
    <row r="165" spans="1:78" x14ac:dyDescent="0.25">
      <c r="A165" s="28" t="s">
        <v>402</v>
      </c>
      <c r="B165" s="28" t="s">
        <v>403</v>
      </c>
      <c r="C165" s="12">
        <v>40578</v>
      </c>
      <c r="D165" s="12">
        <v>3674</v>
      </c>
      <c r="E165" s="12">
        <v>0</v>
      </c>
      <c r="F165" s="12">
        <v>0</v>
      </c>
      <c r="G165" s="12">
        <v>0</v>
      </c>
      <c r="H165" s="12">
        <v>220240</v>
      </c>
      <c r="I165" s="12">
        <v>0</v>
      </c>
      <c r="J165" s="12">
        <v>0</v>
      </c>
      <c r="K165" s="12">
        <v>24158</v>
      </c>
      <c r="L165" s="12">
        <v>0</v>
      </c>
      <c r="M165" s="13"/>
      <c r="N165" s="12">
        <v>0</v>
      </c>
      <c r="O165" s="12">
        <v>0</v>
      </c>
      <c r="P165" s="13">
        <v>42637</v>
      </c>
      <c r="Q165" s="12">
        <v>57694</v>
      </c>
      <c r="R165" s="13">
        <v>118612</v>
      </c>
      <c r="S165" s="12">
        <v>0</v>
      </c>
      <c r="T165" s="12">
        <v>76229</v>
      </c>
      <c r="U165" s="12">
        <v>14546</v>
      </c>
      <c r="V165" s="12">
        <v>0</v>
      </c>
      <c r="W165" s="12">
        <v>326000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16400</v>
      </c>
      <c r="AD165" s="12">
        <v>0</v>
      </c>
      <c r="AE165" s="12">
        <v>0</v>
      </c>
      <c r="AF165" s="12">
        <v>0</v>
      </c>
      <c r="AG165" s="13"/>
      <c r="AH165" s="13"/>
      <c r="AI165" s="12">
        <v>0</v>
      </c>
      <c r="AJ165" s="12">
        <v>0</v>
      </c>
      <c r="AK165" s="12">
        <v>0</v>
      </c>
      <c r="AL165" s="12">
        <v>52565</v>
      </c>
      <c r="AM165" s="13">
        <v>185104</v>
      </c>
      <c r="AN165" s="12">
        <v>6699</v>
      </c>
      <c r="AO165" s="12">
        <v>0</v>
      </c>
      <c r="AP165" s="12">
        <v>18305</v>
      </c>
      <c r="AQ165" s="12">
        <v>0</v>
      </c>
      <c r="AR165" s="12">
        <v>0</v>
      </c>
      <c r="AS165" s="12">
        <v>0</v>
      </c>
      <c r="AT165" s="12">
        <v>1566</v>
      </c>
      <c r="AU165" s="12">
        <v>0</v>
      </c>
      <c r="AV165" s="12">
        <v>0</v>
      </c>
      <c r="AW165" s="12">
        <v>0</v>
      </c>
      <c r="AX165" s="12">
        <v>1195</v>
      </c>
      <c r="AY165" s="12">
        <v>0</v>
      </c>
      <c r="AZ165" s="12">
        <v>142000</v>
      </c>
      <c r="BA165" s="12">
        <v>89004</v>
      </c>
      <c r="BB165" s="12">
        <v>3958</v>
      </c>
      <c r="BC165" s="12">
        <v>0</v>
      </c>
      <c r="BD165" s="13">
        <v>96223</v>
      </c>
      <c r="BE165" s="12">
        <v>0</v>
      </c>
      <c r="BF165" s="13">
        <v>187986</v>
      </c>
      <c r="BG165" s="12">
        <v>0</v>
      </c>
      <c r="BH165" s="12">
        <v>0</v>
      </c>
      <c r="BI165" s="12">
        <v>110440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175992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3"/>
      <c r="BV165" s="12">
        <v>4917</v>
      </c>
      <c r="BW165" s="12">
        <v>0</v>
      </c>
      <c r="BX165" s="12">
        <v>4867</v>
      </c>
      <c r="BY165" s="12">
        <v>0</v>
      </c>
      <c r="BZ165" s="12">
        <f t="shared" si="28"/>
        <v>2021589</v>
      </c>
    </row>
    <row r="166" spans="1:78" x14ac:dyDescent="0.25">
      <c r="A166" s="28" t="s">
        <v>404</v>
      </c>
      <c r="B166" s="28" t="s">
        <v>405</v>
      </c>
      <c r="C166" s="12">
        <v>0</v>
      </c>
      <c r="D166" s="12"/>
      <c r="E166" s="12">
        <v>145411</v>
      </c>
      <c r="F166" s="12">
        <v>9489</v>
      </c>
      <c r="G166" s="12">
        <v>0</v>
      </c>
      <c r="H166" s="12">
        <v>0</v>
      </c>
      <c r="I166" s="12">
        <v>0</v>
      </c>
      <c r="J166" s="12">
        <v>13</v>
      </c>
      <c r="K166" s="12">
        <v>0</v>
      </c>
      <c r="L166" s="12">
        <v>30000</v>
      </c>
      <c r="M166" s="13"/>
      <c r="N166" s="12">
        <v>0</v>
      </c>
      <c r="O166" s="12">
        <v>8293</v>
      </c>
      <c r="P166" s="13"/>
      <c r="Q166" s="12">
        <v>0</v>
      </c>
      <c r="R166" s="13">
        <v>0</v>
      </c>
      <c r="S166" s="12">
        <v>235</v>
      </c>
      <c r="T166" s="12">
        <v>0</v>
      </c>
      <c r="U166" s="12">
        <v>5193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42154</v>
      </c>
      <c r="AF166" s="12">
        <v>0</v>
      </c>
      <c r="AG166" s="13"/>
      <c r="AH166" s="13"/>
      <c r="AI166" s="12">
        <v>0</v>
      </c>
      <c r="AJ166" s="12">
        <v>0</v>
      </c>
      <c r="AK166" s="12">
        <v>0</v>
      </c>
      <c r="AL166" s="12">
        <v>0</v>
      </c>
      <c r="AM166" s="13">
        <v>5000</v>
      </c>
      <c r="AN166" s="12">
        <v>0</v>
      </c>
      <c r="AO166" s="12">
        <v>0</v>
      </c>
      <c r="AP166" s="12">
        <v>5000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56</v>
      </c>
      <c r="AW166" s="12">
        <v>0</v>
      </c>
      <c r="AX166" s="12">
        <v>48</v>
      </c>
      <c r="AY166" s="12">
        <v>0</v>
      </c>
      <c r="AZ166" s="12">
        <v>132</v>
      </c>
      <c r="BA166" s="12">
        <v>0</v>
      </c>
      <c r="BB166" s="12">
        <v>0</v>
      </c>
      <c r="BC166" s="12">
        <v>0</v>
      </c>
      <c r="BD166" s="13"/>
      <c r="BE166" s="12">
        <v>0</v>
      </c>
      <c r="BF166" s="13">
        <v>248</v>
      </c>
      <c r="BG166" s="12">
        <v>19419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10136</v>
      </c>
      <c r="BP166" s="12">
        <v>9888</v>
      </c>
      <c r="BQ166" s="12">
        <v>0</v>
      </c>
      <c r="BR166" s="12">
        <v>0</v>
      </c>
      <c r="BS166" s="12">
        <v>0</v>
      </c>
      <c r="BT166" s="12">
        <v>0</v>
      </c>
      <c r="BU166" s="13">
        <v>172</v>
      </c>
      <c r="BV166" s="12">
        <v>0</v>
      </c>
      <c r="BW166" s="12">
        <v>0</v>
      </c>
      <c r="BX166" s="12">
        <v>0</v>
      </c>
      <c r="BY166" s="12">
        <v>0</v>
      </c>
      <c r="BZ166" s="12">
        <f t="shared" si="28"/>
        <v>290887</v>
      </c>
    </row>
    <row r="167" spans="1:78" x14ac:dyDescent="0.25">
      <c r="A167" s="1" t="s">
        <v>406</v>
      </c>
      <c r="B167" s="1" t="s">
        <v>407</v>
      </c>
      <c r="C167" s="12"/>
      <c r="D167" s="12"/>
      <c r="E167" s="12"/>
      <c r="F167" s="12"/>
      <c r="G167" s="12"/>
      <c r="H167" s="12"/>
      <c r="I167" s="12"/>
      <c r="J167" s="12"/>
      <c r="K167" s="12">
        <v>0</v>
      </c>
      <c r="L167" s="12">
        <v>0</v>
      </c>
      <c r="M167" s="13"/>
      <c r="N167" s="12"/>
      <c r="O167" s="12"/>
      <c r="P167" s="13"/>
      <c r="Q167" s="12"/>
      <c r="R167" s="13">
        <v>0</v>
      </c>
      <c r="S167" s="12"/>
      <c r="T167" s="12">
        <v>0</v>
      </c>
      <c r="U167" s="12"/>
      <c r="V167" s="12"/>
      <c r="W167" s="12"/>
      <c r="X167" s="12"/>
      <c r="Y167" s="12"/>
      <c r="Z167" s="12"/>
      <c r="AA167" s="12"/>
      <c r="AB167" s="12"/>
      <c r="AC167" s="12">
        <v>0</v>
      </c>
      <c r="AD167" s="12"/>
      <c r="AE167" s="12"/>
      <c r="AF167" s="12"/>
      <c r="AG167" s="13"/>
      <c r="AH167" s="13"/>
      <c r="AI167" s="12"/>
      <c r="AJ167" s="12"/>
      <c r="AK167" s="12"/>
      <c r="AL167" s="12">
        <v>0</v>
      </c>
      <c r="AM167" s="13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12"/>
      <c r="BF167" s="13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3"/>
      <c r="BV167" s="12"/>
      <c r="BW167" s="12"/>
      <c r="BX167" s="12"/>
      <c r="BY167" s="12"/>
      <c r="BZ167" s="12">
        <f t="shared" si="28"/>
        <v>0</v>
      </c>
    </row>
    <row r="168" spans="1:78" x14ac:dyDescent="0.25">
      <c r="A168" s="30" t="s">
        <v>408</v>
      </c>
      <c r="B168" s="30" t="s">
        <v>409</v>
      </c>
      <c r="C168" s="12">
        <v>1321955</v>
      </c>
      <c r="D168" s="12">
        <v>8147500</v>
      </c>
      <c r="E168" s="12">
        <v>413385</v>
      </c>
      <c r="F168" s="12">
        <v>1717987</v>
      </c>
      <c r="G168" s="12">
        <v>958028</v>
      </c>
      <c r="H168" s="12">
        <v>539881</v>
      </c>
      <c r="I168" s="12">
        <v>1045976</v>
      </c>
      <c r="J168" s="12">
        <v>3709056</v>
      </c>
      <c r="K168" s="12">
        <v>823997</v>
      </c>
      <c r="L168" s="12">
        <v>1013537</v>
      </c>
      <c r="M168" s="13">
        <v>7036261</v>
      </c>
      <c r="N168" s="12">
        <v>7891272</v>
      </c>
      <c r="O168" s="12">
        <v>785313</v>
      </c>
      <c r="P168" s="13">
        <v>16955782</v>
      </c>
      <c r="Q168" s="12">
        <v>2992368</v>
      </c>
      <c r="R168" s="13">
        <v>2027221</v>
      </c>
      <c r="S168" s="12">
        <v>1858326</v>
      </c>
      <c r="T168" s="12">
        <v>1145872</v>
      </c>
      <c r="U168" s="12">
        <v>2098075</v>
      </c>
      <c r="V168" s="12">
        <v>3748257</v>
      </c>
      <c r="W168" s="12">
        <v>184116</v>
      </c>
      <c r="X168" s="12">
        <v>667292</v>
      </c>
      <c r="Y168" s="12">
        <v>6165265</v>
      </c>
      <c r="Z168" s="12">
        <v>901632</v>
      </c>
      <c r="AA168" s="12">
        <v>1397731</v>
      </c>
      <c r="AB168" s="12">
        <v>1395634</v>
      </c>
      <c r="AC168" s="12">
        <v>4702721</v>
      </c>
      <c r="AD168" s="12">
        <v>290640</v>
      </c>
      <c r="AE168" s="12">
        <v>802083</v>
      </c>
      <c r="AF168" s="12">
        <v>276138</v>
      </c>
      <c r="AG168" s="13">
        <v>4615362</v>
      </c>
      <c r="AH168" s="13">
        <v>23410334</v>
      </c>
      <c r="AI168" s="12">
        <v>3337524</v>
      </c>
      <c r="AJ168" s="12">
        <v>338775</v>
      </c>
      <c r="AK168" s="12">
        <v>270144</v>
      </c>
      <c r="AL168" s="12">
        <v>1332528</v>
      </c>
      <c r="AM168" s="13">
        <v>11700436</v>
      </c>
      <c r="AN168" s="12">
        <v>980937</v>
      </c>
      <c r="AO168" s="12">
        <v>3705358</v>
      </c>
      <c r="AP168" s="12">
        <v>3724743</v>
      </c>
      <c r="AQ168" s="12">
        <v>1824066</v>
      </c>
      <c r="AR168" s="12">
        <v>933593</v>
      </c>
      <c r="AS168" s="12">
        <v>770485</v>
      </c>
      <c r="AT168" s="12">
        <v>8055568</v>
      </c>
      <c r="AU168" s="12">
        <v>4999144</v>
      </c>
      <c r="AV168" s="12">
        <v>992749</v>
      </c>
      <c r="AW168" s="12">
        <v>913225</v>
      </c>
      <c r="AX168" s="12">
        <v>10580071</v>
      </c>
      <c r="AY168" s="12">
        <v>404119</v>
      </c>
      <c r="AZ168" s="12">
        <v>1866170</v>
      </c>
      <c r="BA168" s="12">
        <v>990059</v>
      </c>
      <c r="BB168" s="12">
        <v>2148612</v>
      </c>
      <c r="BC168" s="12">
        <v>3948128</v>
      </c>
      <c r="BD168" s="13">
        <v>6937940</v>
      </c>
      <c r="BE168" s="12">
        <v>5897452</v>
      </c>
      <c r="BF168" s="13">
        <v>13184416</v>
      </c>
      <c r="BG168" s="12">
        <v>8759334</v>
      </c>
      <c r="BH168" s="12">
        <v>832713</v>
      </c>
      <c r="BI168" s="12">
        <v>2081756</v>
      </c>
      <c r="BJ168" s="12">
        <v>3198243</v>
      </c>
      <c r="BK168" s="12">
        <v>1091770</v>
      </c>
      <c r="BL168" s="12">
        <v>892411</v>
      </c>
      <c r="BM168" s="12">
        <v>1681807</v>
      </c>
      <c r="BN168" s="12">
        <v>3175730</v>
      </c>
      <c r="BO168" s="12">
        <v>5067433</v>
      </c>
      <c r="BP168" s="12">
        <v>4260602</v>
      </c>
      <c r="BQ168" s="12">
        <v>1564231</v>
      </c>
      <c r="BR168" s="12">
        <v>1366370</v>
      </c>
      <c r="BS168" s="12">
        <v>1805466</v>
      </c>
      <c r="BT168" s="12">
        <v>12094272</v>
      </c>
      <c r="BU168" s="13">
        <v>5991204</v>
      </c>
      <c r="BV168" s="12">
        <v>2081523</v>
      </c>
      <c r="BW168" s="12">
        <v>0</v>
      </c>
      <c r="BX168" s="12">
        <v>0</v>
      </c>
      <c r="BY168" s="12">
        <v>0</v>
      </c>
      <c r="BZ168" s="12">
        <f t="shared" si="28"/>
        <v>256820104</v>
      </c>
    </row>
    <row r="169" spans="1:78" x14ac:dyDescent="0.25">
      <c r="A169" s="30" t="s">
        <v>410</v>
      </c>
      <c r="B169" s="30" t="s">
        <v>411</v>
      </c>
      <c r="C169" s="12">
        <v>843666</v>
      </c>
      <c r="D169" s="12">
        <v>2659778</v>
      </c>
      <c r="E169" s="12">
        <v>366082</v>
      </c>
      <c r="F169" s="12">
        <v>1037682</v>
      </c>
      <c r="G169" s="12">
        <v>752922</v>
      </c>
      <c r="H169" s="12">
        <v>419651</v>
      </c>
      <c r="I169" s="12">
        <v>620656</v>
      </c>
      <c r="J169" s="12">
        <v>2012639</v>
      </c>
      <c r="K169" s="12">
        <v>776458</v>
      </c>
      <c r="L169" s="12">
        <v>849544</v>
      </c>
      <c r="M169" s="13">
        <f>2045867+1362544</f>
        <v>3408411</v>
      </c>
      <c r="N169" s="12">
        <v>3661819</v>
      </c>
      <c r="O169" s="12">
        <v>311056</v>
      </c>
      <c r="P169" s="13">
        <v>5067641</v>
      </c>
      <c r="Q169" s="12">
        <v>1623737</v>
      </c>
      <c r="R169" s="13">
        <v>1285987</v>
      </c>
      <c r="S169" s="12">
        <v>1099815</v>
      </c>
      <c r="T169" s="12">
        <v>737652</v>
      </c>
      <c r="U169" s="12">
        <v>1061524</v>
      </c>
      <c r="V169" s="12">
        <v>1813636</v>
      </c>
      <c r="W169" s="12">
        <v>106332</v>
      </c>
      <c r="X169" s="12">
        <v>338414</v>
      </c>
      <c r="Y169" s="12">
        <v>2270647</v>
      </c>
      <c r="Z169" s="12">
        <v>630157</v>
      </c>
      <c r="AA169" s="12">
        <v>786918</v>
      </c>
      <c r="AB169" s="12">
        <v>726548</v>
      </c>
      <c r="AC169" s="12">
        <v>2119785</v>
      </c>
      <c r="AD169" s="12">
        <v>198334</v>
      </c>
      <c r="AE169" s="12">
        <v>465202</v>
      </c>
      <c r="AF169" s="12">
        <v>160616</v>
      </c>
      <c r="AG169" s="13">
        <v>1360847</v>
      </c>
      <c r="AH169" s="13">
        <v>10008720</v>
      </c>
      <c r="AI169" s="12">
        <v>2021734</v>
      </c>
      <c r="AJ169" s="12">
        <v>224070</v>
      </c>
      <c r="AK169" s="12">
        <v>328201</v>
      </c>
      <c r="AL169" s="12">
        <v>803664</v>
      </c>
      <c r="AM169" s="13">
        <v>4714679</v>
      </c>
      <c r="AN169" s="12">
        <v>447024</v>
      </c>
      <c r="AO169" s="12">
        <v>1884970</v>
      </c>
      <c r="AP169" s="12">
        <v>2572198</v>
      </c>
      <c r="AQ169" s="12">
        <v>0</v>
      </c>
      <c r="AR169" s="12">
        <v>464373</v>
      </c>
      <c r="AS169" s="12">
        <v>382673</v>
      </c>
      <c r="AT169" s="12">
        <v>4055533</v>
      </c>
      <c r="AU169" s="12">
        <v>2155988</v>
      </c>
      <c r="AV169" s="12">
        <v>738123</v>
      </c>
      <c r="AW169" s="12">
        <v>554735</v>
      </c>
      <c r="AX169" s="12">
        <v>3169343</v>
      </c>
      <c r="AY169" s="12">
        <v>362016</v>
      </c>
      <c r="AZ169" s="12">
        <v>793845</v>
      </c>
      <c r="BA169" s="12">
        <v>705854</v>
      </c>
      <c r="BB169" s="12">
        <v>1630588</v>
      </c>
      <c r="BC169" s="12">
        <v>2186714</v>
      </c>
      <c r="BD169" s="13">
        <v>2771901</v>
      </c>
      <c r="BE169" s="12">
        <v>2973659</v>
      </c>
      <c r="BF169" s="13">
        <v>4701651</v>
      </c>
      <c r="BG169" s="12">
        <v>1894248</v>
      </c>
      <c r="BH169" s="12">
        <v>430130</v>
      </c>
      <c r="BI169" s="12">
        <v>1614829</v>
      </c>
      <c r="BJ169" s="12">
        <v>1689533</v>
      </c>
      <c r="BK169" s="12">
        <v>773203</v>
      </c>
      <c r="BL169" s="12">
        <v>464552</v>
      </c>
      <c r="BM169" s="12">
        <v>1229950</v>
      </c>
      <c r="BN169" s="12">
        <v>1677966</v>
      </c>
      <c r="BO169" s="12">
        <v>2313364</v>
      </c>
      <c r="BP169" s="12">
        <v>2471770</v>
      </c>
      <c r="BQ169" s="12">
        <v>1179121</v>
      </c>
      <c r="BR169" s="12">
        <v>623150</v>
      </c>
      <c r="BS169" s="12">
        <v>1067188</v>
      </c>
      <c r="BT169" s="12">
        <v>696224</v>
      </c>
      <c r="BU169" s="13">
        <v>2651727</v>
      </c>
      <c r="BV169" s="12">
        <v>1290433</v>
      </c>
      <c r="BW169" s="12">
        <v>0</v>
      </c>
      <c r="BX169" s="12">
        <v>0</v>
      </c>
      <c r="BY169" s="12">
        <v>0</v>
      </c>
      <c r="BZ169" s="12">
        <f t="shared" si="28"/>
        <v>112293800</v>
      </c>
    </row>
    <row r="170" spans="1:78" x14ac:dyDescent="0.25">
      <c r="A170" s="30" t="s">
        <v>412</v>
      </c>
      <c r="B170" s="30" t="s">
        <v>413</v>
      </c>
      <c r="C170" s="12">
        <v>2404690</v>
      </c>
      <c r="D170" s="12">
        <v>21644843</v>
      </c>
      <c r="E170" s="12">
        <v>2500000</v>
      </c>
      <c r="F170" s="12">
        <v>7116910</v>
      </c>
      <c r="G170" s="12">
        <v>2518777</v>
      </c>
      <c r="H170" s="12">
        <v>1492545</v>
      </c>
      <c r="I170" s="12">
        <v>3490521</v>
      </c>
      <c r="J170" s="12">
        <v>11632953</v>
      </c>
      <c r="K170" s="12">
        <v>1593533</v>
      </c>
      <c r="L170" s="12">
        <v>2452860</v>
      </c>
      <c r="M170" s="13">
        <v>46934779</v>
      </c>
      <c r="N170" s="12">
        <v>32423766</v>
      </c>
      <c r="O170" s="12">
        <v>2500000</v>
      </c>
      <c r="P170" s="13">
        <v>75939602</v>
      </c>
      <c r="Q170" s="12">
        <v>6158056</v>
      </c>
      <c r="R170" s="13">
        <v>3346378</v>
      </c>
      <c r="S170" s="12">
        <v>4594881</v>
      </c>
      <c r="T170" s="12">
        <v>3325002</v>
      </c>
      <c r="U170" s="12">
        <v>3318654</v>
      </c>
      <c r="V170" s="12">
        <v>7863797</v>
      </c>
      <c r="W170" s="12">
        <v>717653</v>
      </c>
      <c r="X170" s="12">
        <v>2620306</v>
      </c>
      <c r="Y170" s="12">
        <v>27669702</v>
      </c>
      <c r="Z170" s="12">
        <v>2437680</v>
      </c>
      <c r="AA170" s="12">
        <v>3721490</v>
      </c>
      <c r="AB170" s="12">
        <v>3197588</v>
      </c>
      <c r="AC170" s="12">
        <v>17727981</v>
      </c>
      <c r="AD170" s="12">
        <v>845281</v>
      </c>
      <c r="AE170" s="12">
        <v>2279669</v>
      </c>
      <c r="AF170" s="12">
        <v>966799</v>
      </c>
      <c r="AG170" s="13">
        <v>11571751</v>
      </c>
      <c r="AH170" s="13">
        <v>69921554</v>
      </c>
      <c r="AI170" s="12">
        <v>8040695</v>
      </c>
      <c r="AJ170" s="12">
        <v>723143</v>
      </c>
      <c r="AK170" s="12">
        <v>1580157</v>
      </c>
      <c r="AL170" s="12">
        <v>2082467</v>
      </c>
      <c r="AM170" s="13">
        <v>40952146</v>
      </c>
      <c r="AN170" s="12">
        <v>13820</v>
      </c>
      <c r="AO170" s="12">
        <v>10046238</v>
      </c>
      <c r="AP170" s="12">
        <v>10518839</v>
      </c>
      <c r="AQ170" s="12">
        <v>4183189</v>
      </c>
      <c r="AR170" s="12">
        <v>2060294</v>
      </c>
      <c r="AS170" s="12">
        <v>1263806</v>
      </c>
      <c r="AT170" s="12">
        <v>39998091</v>
      </c>
      <c r="AU170" s="12">
        <v>7231842</v>
      </c>
      <c r="AV170" s="12">
        <v>2490743</v>
      </c>
      <c r="AW170" s="12">
        <v>2712003</v>
      </c>
      <c r="AX170" s="12">
        <v>32149315</v>
      </c>
      <c r="AY170" s="12">
        <v>2500001</v>
      </c>
      <c r="AZ170" s="12">
        <v>3334221</v>
      </c>
      <c r="BA170" s="12">
        <v>2356915</v>
      </c>
      <c r="BB170" s="12">
        <v>6255407</v>
      </c>
      <c r="BC170" s="12">
        <v>12845730</v>
      </c>
      <c r="BD170" s="13">
        <v>9665169</v>
      </c>
      <c r="BE170" s="12">
        <v>14436243</v>
      </c>
      <c r="BF170" s="13"/>
      <c r="BG170" s="12">
        <v>39424858</v>
      </c>
      <c r="BH170" s="12">
        <v>1370624</v>
      </c>
      <c r="BI170" s="12">
        <v>7828724</v>
      </c>
      <c r="BJ170" s="12">
        <v>12134881</v>
      </c>
      <c r="BK170" s="12">
        <v>2410884</v>
      </c>
      <c r="BL170" s="12">
        <v>2425556</v>
      </c>
      <c r="BM170" s="12">
        <v>10628676</v>
      </c>
      <c r="BN170" s="12">
        <v>11338792</v>
      </c>
      <c r="BO170" s="12">
        <v>8002329</v>
      </c>
      <c r="BP170" s="12">
        <v>14190404</v>
      </c>
      <c r="BQ170" s="12">
        <v>2500000</v>
      </c>
      <c r="BR170" s="12">
        <v>0</v>
      </c>
      <c r="BS170" s="12">
        <v>5633649</v>
      </c>
      <c r="BT170" s="12">
        <v>0</v>
      </c>
      <c r="BU170" s="13">
        <v>19901803</v>
      </c>
      <c r="BV170" s="12">
        <v>17964636</v>
      </c>
      <c r="BW170" s="12">
        <v>0</v>
      </c>
      <c r="BX170" s="12">
        <v>0</v>
      </c>
      <c r="BY170" s="12">
        <v>0</v>
      </c>
      <c r="BZ170" s="12">
        <f t="shared" si="28"/>
        <v>760126291</v>
      </c>
    </row>
    <row r="171" spans="1:78" x14ac:dyDescent="0.25">
      <c r="A171" s="30" t="s">
        <v>414</v>
      </c>
      <c r="B171" s="30" t="s">
        <v>415</v>
      </c>
      <c r="C171" s="12">
        <v>0</v>
      </c>
      <c r="D171" s="12">
        <v>64745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879538</v>
      </c>
      <c r="L171" s="12">
        <v>45089</v>
      </c>
      <c r="M171" s="13"/>
      <c r="N171" s="12">
        <v>0</v>
      </c>
      <c r="O171" s="12">
        <v>0</v>
      </c>
      <c r="P171" s="13"/>
      <c r="Q171" s="12">
        <v>0</v>
      </c>
      <c r="R171" s="13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3"/>
      <c r="AH171" s="13"/>
      <c r="AI171" s="12">
        <v>0</v>
      </c>
      <c r="AJ171" s="12">
        <v>0</v>
      </c>
      <c r="AK171" s="12">
        <v>0</v>
      </c>
      <c r="AL171" s="12">
        <v>417533</v>
      </c>
      <c r="AM171" s="13"/>
      <c r="AN171" s="12">
        <v>2642000</v>
      </c>
      <c r="AO171" s="12">
        <v>0</v>
      </c>
      <c r="AP171" s="12">
        <v>0</v>
      </c>
      <c r="AQ171" s="12">
        <v>0</v>
      </c>
      <c r="AR171" s="12">
        <v>0</v>
      </c>
      <c r="AS171" s="12">
        <v>1236194</v>
      </c>
      <c r="AT171" s="12">
        <v>0</v>
      </c>
      <c r="AU171" s="12">
        <v>0</v>
      </c>
      <c r="AV171" s="12">
        <v>53794</v>
      </c>
      <c r="AW171" s="12">
        <v>0</v>
      </c>
      <c r="AX171" s="12">
        <v>0</v>
      </c>
      <c r="AY171" s="12">
        <v>0</v>
      </c>
      <c r="AZ171" s="12">
        <v>0</v>
      </c>
      <c r="BA171" s="12">
        <v>143085</v>
      </c>
      <c r="BB171" s="12">
        <v>0</v>
      </c>
      <c r="BC171" s="12">
        <v>0</v>
      </c>
      <c r="BD171" s="13"/>
      <c r="BE171" s="12">
        <v>0</v>
      </c>
      <c r="BF171" s="13"/>
      <c r="BG171" s="12">
        <v>0</v>
      </c>
      <c r="BH171" s="12">
        <v>599379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2294906</v>
      </c>
      <c r="BS171" s="12">
        <v>0</v>
      </c>
      <c r="BT171" s="12">
        <v>0</v>
      </c>
      <c r="BU171" s="13"/>
      <c r="BV171" s="12">
        <v>0</v>
      </c>
      <c r="BW171" s="12">
        <v>0</v>
      </c>
      <c r="BX171" s="12">
        <v>0</v>
      </c>
      <c r="BY171" s="12">
        <v>0</v>
      </c>
      <c r="BZ171" s="12">
        <f t="shared" si="28"/>
        <v>8376263</v>
      </c>
    </row>
    <row r="172" spans="1:78" x14ac:dyDescent="0.25">
      <c r="A172" s="30" t="s">
        <v>416</v>
      </c>
      <c r="B172" s="30" t="s">
        <v>417</v>
      </c>
      <c r="C172" s="12">
        <v>31963</v>
      </c>
      <c r="D172" s="12"/>
      <c r="E172" s="12">
        <v>29244</v>
      </c>
      <c r="F172" s="12">
        <v>58160</v>
      </c>
      <c r="G172" s="12">
        <v>66073</v>
      </c>
      <c r="H172" s="12">
        <v>8665</v>
      </c>
      <c r="I172" s="12">
        <v>28731</v>
      </c>
      <c r="J172" s="12">
        <v>366910</v>
      </c>
      <c r="K172" s="12">
        <v>56980</v>
      </c>
      <c r="L172" s="12">
        <v>66350</v>
      </c>
      <c r="M172" s="13">
        <f>332079+85988</f>
        <v>418067</v>
      </c>
      <c r="N172" s="12">
        <v>245768</v>
      </c>
      <c r="O172" s="12">
        <v>27261</v>
      </c>
      <c r="P172" s="13">
        <v>2408100</v>
      </c>
      <c r="Q172" s="12">
        <v>203448</v>
      </c>
      <c r="R172" s="13">
        <v>129377</v>
      </c>
      <c r="S172" s="12">
        <v>113390</v>
      </c>
      <c r="T172" s="12">
        <v>60965</v>
      </c>
      <c r="U172" s="12">
        <v>154242</v>
      </c>
      <c r="V172" s="12">
        <v>337328</v>
      </c>
      <c r="W172" s="12">
        <v>19172</v>
      </c>
      <c r="X172" s="12">
        <v>62405</v>
      </c>
      <c r="Y172" s="12">
        <v>247186</v>
      </c>
      <c r="Z172" s="12">
        <v>54802</v>
      </c>
      <c r="AA172" s="12">
        <v>56168</v>
      </c>
      <c r="AB172" s="12">
        <v>42310</v>
      </c>
      <c r="AC172" s="12">
        <v>759805</v>
      </c>
      <c r="AD172" s="12">
        <v>9789</v>
      </c>
      <c r="AE172" s="12">
        <v>116404</v>
      </c>
      <c r="AF172" s="12">
        <v>11339</v>
      </c>
      <c r="AG172" s="13">
        <v>267627</v>
      </c>
      <c r="AH172" s="13">
        <v>2829454</v>
      </c>
      <c r="AI172" s="12">
        <v>218721</v>
      </c>
      <c r="AJ172" s="12">
        <v>10840</v>
      </c>
      <c r="AK172" s="12">
        <v>18509</v>
      </c>
      <c r="AL172" s="12">
        <v>129635</v>
      </c>
      <c r="AM172" s="13">
        <v>886661</v>
      </c>
      <c r="AN172" s="12">
        <v>67540</v>
      </c>
      <c r="AO172" s="12">
        <v>175755</v>
      </c>
      <c r="AP172" s="12">
        <v>198383</v>
      </c>
      <c r="AQ172" s="12">
        <v>100918</v>
      </c>
      <c r="AR172" s="12">
        <v>74053</v>
      </c>
      <c r="AS172" s="12">
        <v>20011</v>
      </c>
      <c r="AT172" s="12">
        <v>326649</v>
      </c>
      <c r="AU172" s="12">
        <v>670297</v>
      </c>
      <c r="AV172" s="12">
        <v>88912</v>
      </c>
      <c r="AW172" s="12">
        <v>10877</v>
      </c>
      <c r="AX172" s="12">
        <v>291848</v>
      </c>
      <c r="AY172" s="12">
        <v>8870</v>
      </c>
      <c r="AZ172" s="12">
        <v>125182</v>
      </c>
      <c r="BA172" s="12">
        <v>137773</v>
      </c>
      <c r="BB172" s="12">
        <v>168635</v>
      </c>
      <c r="BC172" s="12">
        <v>169330</v>
      </c>
      <c r="BD172" s="13">
        <v>814056</v>
      </c>
      <c r="BE172" s="12">
        <v>345878</v>
      </c>
      <c r="BF172" s="13">
        <v>2186865</v>
      </c>
      <c r="BG172" s="12">
        <v>378140</v>
      </c>
      <c r="BH172" s="12">
        <v>25888</v>
      </c>
      <c r="BI172" s="12">
        <v>64556</v>
      </c>
      <c r="BJ172" s="12">
        <v>116568</v>
      </c>
      <c r="BK172" s="12">
        <v>65610</v>
      </c>
      <c r="BL172" s="12">
        <v>34263</v>
      </c>
      <c r="BM172" s="12">
        <v>89177</v>
      </c>
      <c r="BN172" s="12">
        <v>815418</v>
      </c>
      <c r="BO172" s="12">
        <v>1157533</v>
      </c>
      <c r="BP172" s="12">
        <v>564144</v>
      </c>
      <c r="BQ172" s="12">
        <v>119642</v>
      </c>
      <c r="BR172" s="12">
        <v>95087</v>
      </c>
      <c r="BS172" s="12">
        <v>69385</v>
      </c>
      <c r="BT172" s="12">
        <v>14259</v>
      </c>
      <c r="BU172" s="13">
        <v>329215</v>
      </c>
      <c r="BV172" s="12">
        <v>195258</v>
      </c>
      <c r="BW172" s="12">
        <v>0</v>
      </c>
      <c r="BX172" s="12">
        <v>0</v>
      </c>
      <c r="BY172" s="12">
        <v>0</v>
      </c>
      <c r="BZ172" s="12">
        <f t="shared" si="28"/>
        <v>20667824</v>
      </c>
    </row>
    <row r="173" spans="1:78" x14ac:dyDescent="0.25">
      <c r="A173" s="30" t="s">
        <v>418</v>
      </c>
      <c r="B173" s="30" t="s">
        <v>419</v>
      </c>
      <c r="C173" s="12">
        <v>191725</v>
      </c>
      <c r="D173" s="12"/>
      <c r="E173" s="12">
        <v>264543</v>
      </c>
      <c r="F173" s="12">
        <v>557501</v>
      </c>
      <c r="G173" s="12">
        <v>292210</v>
      </c>
      <c r="H173" s="12">
        <v>510856</v>
      </c>
      <c r="I173" s="12">
        <v>758562</v>
      </c>
      <c r="J173" s="12">
        <v>1352457</v>
      </c>
      <c r="K173" s="12">
        <v>84356</v>
      </c>
      <c r="L173" s="12">
        <v>281427</v>
      </c>
      <c r="M173" s="13"/>
      <c r="N173" s="12">
        <v>1894001</v>
      </c>
      <c r="O173" s="12">
        <v>674867</v>
      </c>
      <c r="P173" s="13">
        <v>1929981</v>
      </c>
      <c r="Q173" s="12">
        <v>0</v>
      </c>
      <c r="R173" s="13">
        <v>1091379</v>
      </c>
      <c r="S173" s="12">
        <v>1468959</v>
      </c>
      <c r="T173" s="12">
        <v>4052</v>
      </c>
      <c r="U173" s="12">
        <v>107767</v>
      </c>
      <c r="V173" s="12">
        <v>1473869</v>
      </c>
      <c r="W173" s="12">
        <v>44017</v>
      </c>
      <c r="X173" s="12">
        <v>140089</v>
      </c>
      <c r="Y173" s="12">
        <v>1039592</v>
      </c>
      <c r="Z173" s="12">
        <v>871252</v>
      </c>
      <c r="AA173" s="12">
        <v>316760</v>
      </c>
      <c r="AB173" s="12">
        <v>199778</v>
      </c>
      <c r="AC173" s="12">
        <v>1336520</v>
      </c>
      <c r="AD173" s="12">
        <v>13546</v>
      </c>
      <c r="AE173" s="12">
        <v>1014384</v>
      </c>
      <c r="AF173" s="12">
        <v>24202</v>
      </c>
      <c r="AG173" s="13">
        <v>1469606</v>
      </c>
      <c r="AH173" s="13">
        <v>5553249</v>
      </c>
      <c r="AI173" s="12">
        <v>802641</v>
      </c>
      <c r="AJ173" s="12">
        <v>50454</v>
      </c>
      <c r="AK173" s="12">
        <v>923755</v>
      </c>
      <c r="AL173" s="12">
        <v>128471</v>
      </c>
      <c r="AM173" s="13">
        <v>266966</v>
      </c>
      <c r="AN173" s="12">
        <v>0</v>
      </c>
      <c r="AO173" s="12">
        <v>961560</v>
      </c>
      <c r="AP173" s="12">
        <v>293840</v>
      </c>
      <c r="AQ173" s="12">
        <v>0</v>
      </c>
      <c r="AR173" s="12">
        <v>0</v>
      </c>
      <c r="AS173" s="12">
        <v>25858</v>
      </c>
      <c r="AT173" s="12">
        <v>2131222</v>
      </c>
      <c r="AU173" s="12">
        <v>802066</v>
      </c>
      <c r="AV173" s="12">
        <v>152994</v>
      </c>
      <c r="AW173" s="12">
        <v>95149</v>
      </c>
      <c r="AX173" s="12">
        <v>469858</v>
      </c>
      <c r="AY173" s="12">
        <v>50763</v>
      </c>
      <c r="AZ173" s="12">
        <v>99633</v>
      </c>
      <c r="BA173" s="12">
        <v>1409591</v>
      </c>
      <c r="BB173" s="12">
        <v>713754</v>
      </c>
      <c r="BC173" s="12">
        <v>857522</v>
      </c>
      <c r="BD173" s="13">
        <v>1425486</v>
      </c>
      <c r="BE173" s="12">
        <v>616099</v>
      </c>
      <c r="BF173" s="13"/>
      <c r="BG173" s="12">
        <v>1099542</v>
      </c>
      <c r="BH173" s="12">
        <v>121222</v>
      </c>
      <c r="BI173" s="12">
        <v>151413</v>
      </c>
      <c r="BJ173" s="12">
        <v>459956</v>
      </c>
      <c r="BK173" s="12">
        <v>1255062</v>
      </c>
      <c r="BL173" s="12">
        <v>259961</v>
      </c>
      <c r="BM173" s="12">
        <v>1161255</v>
      </c>
      <c r="BN173" s="12">
        <v>1135818</v>
      </c>
      <c r="BO173" s="12">
        <v>839601</v>
      </c>
      <c r="BP173" s="12">
        <v>1713247</v>
      </c>
      <c r="BQ173" s="12">
        <v>542362</v>
      </c>
      <c r="BR173" s="12">
        <v>997700</v>
      </c>
      <c r="BS173" s="12">
        <v>0</v>
      </c>
      <c r="BT173" s="12">
        <v>30445</v>
      </c>
      <c r="BU173" s="13">
        <v>440706</v>
      </c>
      <c r="BV173" s="12">
        <v>334350</v>
      </c>
      <c r="BW173" s="12">
        <v>0</v>
      </c>
      <c r="BX173" s="12">
        <v>0</v>
      </c>
      <c r="BY173" s="12">
        <v>0</v>
      </c>
      <c r="BZ173" s="12">
        <f t="shared" si="28"/>
        <v>47781829</v>
      </c>
    </row>
    <row r="174" spans="1:78" x14ac:dyDescent="0.25">
      <c r="A174" s="11" t="s">
        <v>420</v>
      </c>
      <c r="B174" s="11" t="s">
        <v>421</v>
      </c>
      <c r="C174" s="12">
        <v>384130</v>
      </c>
      <c r="D174" s="12"/>
      <c r="E174" s="12">
        <v>177686</v>
      </c>
      <c r="F174" s="12">
        <v>347661</v>
      </c>
      <c r="G174" s="12">
        <v>99141</v>
      </c>
      <c r="H174" s="12">
        <v>68229</v>
      </c>
      <c r="I174" s="12">
        <v>185167</v>
      </c>
      <c r="J174" s="12">
        <v>518863</v>
      </c>
      <c r="K174" s="12">
        <v>247304</v>
      </c>
      <c r="L174" s="12">
        <v>297880</v>
      </c>
      <c r="M174" s="13">
        <f>322034+150773</f>
        <v>472807</v>
      </c>
      <c r="N174" s="12">
        <v>0</v>
      </c>
      <c r="O174" s="12">
        <v>235017</v>
      </c>
      <c r="P174" s="13">
        <v>248526</v>
      </c>
      <c r="Q174" s="12">
        <v>600310</v>
      </c>
      <c r="R174" s="13">
        <v>377638</v>
      </c>
      <c r="S174" s="12">
        <v>265010</v>
      </c>
      <c r="T174" s="12">
        <v>225858</v>
      </c>
      <c r="U174" s="12">
        <v>493231</v>
      </c>
      <c r="V174" s="12">
        <v>616827</v>
      </c>
      <c r="W174" s="12">
        <v>68216</v>
      </c>
      <c r="X174" s="12">
        <v>213028</v>
      </c>
      <c r="Y174" s="12">
        <v>567075</v>
      </c>
      <c r="Z174" s="12">
        <v>65090</v>
      </c>
      <c r="AA174" s="12">
        <v>445940</v>
      </c>
      <c r="AB174" s="12">
        <v>363451</v>
      </c>
      <c r="AC174" s="12">
        <v>548090</v>
      </c>
      <c r="AD174" s="12">
        <v>0</v>
      </c>
      <c r="AE174" s="12">
        <v>93938</v>
      </c>
      <c r="AF174" s="12">
        <v>38360</v>
      </c>
      <c r="AG174" s="13">
        <v>513213</v>
      </c>
      <c r="AH174" s="13">
        <v>1612958</v>
      </c>
      <c r="AI174" s="12">
        <v>0</v>
      </c>
      <c r="AJ174" s="12">
        <v>19804</v>
      </c>
      <c r="AK174" s="12">
        <v>75687</v>
      </c>
      <c r="AL174" s="12">
        <v>280911</v>
      </c>
      <c r="AM174" s="13">
        <v>1732772</v>
      </c>
      <c r="AN174" s="12">
        <v>200045</v>
      </c>
      <c r="AO174" s="12">
        <v>706142</v>
      </c>
      <c r="AP174" s="12">
        <v>615964</v>
      </c>
      <c r="AQ174" s="12">
        <v>20190</v>
      </c>
      <c r="AR174" s="12">
        <v>208736</v>
      </c>
      <c r="AS174" s="12">
        <v>321156</v>
      </c>
      <c r="AT174" s="12">
        <v>795912</v>
      </c>
      <c r="AU174" s="12">
        <v>316803</v>
      </c>
      <c r="AV174" s="12">
        <v>102671</v>
      </c>
      <c r="AW174" s="12">
        <v>50734</v>
      </c>
      <c r="AX174" s="12">
        <v>497926</v>
      </c>
      <c r="AY174" s="12">
        <v>278440</v>
      </c>
      <c r="AZ174" s="12">
        <v>335552</v>
      </c>
      <c r="BA174" s="12">
        <v>661075</v>
      </c>
      <c r="BB174" s="12">
        <v>563852</v>
      </c>
      <c r="BC174" s="12">
        <v>979402</v>
      </c>
      <c r="BD174" s="13">
        <v>1152181</v>
      </c>
      <c r="BE174" s="12">
        <v>858857</v>
      </c>
      <c r="BF174" s="13"/>
      <c r="BG174" s="12">
        <v>0</v>
      </c>
      <c r="BH174" s="12">
        <v>285551</v>
      </c>
      <c r="BI174" s="12">
        <v>130902</v>
      </c>
      <c r="BJ174" s="12">
        <v>188491</v>
      </c>
      <c r="BK174" s="12">
        <v>96451</v>
      </c>
      <c r="BL174" s="12">
        <v>42855</v>
      </c>
      <c r="BM174" s="12">
        <v>231881</v>
      </c>
      <c r="BN174" s="12">
        <v>305253</v>
      </c>
      <c r="BO174" s="12">
        <v>0</v>
      </c>
      <c r="BP174" s="12">
        <v>151894</v>
      </c>
      <c r="BQ174" s="12">
        <v>285392</v>
      </c>
      <c r="BR174" s="12">
        <v>918198</v>
      </c>
      <c r="BS174" s="12">
        <v>0</v>
      </c>
      <c r="BT174" s="12">
        <v>25742</v>
      </c>
      <c r="BU174" s="13">
        <v>394900</v>
      </c>
      <c r="BV174" s="12">
        <v>531437</v>
      </c>
      <c r="BW174" s="12">
        <v>0</v>
      </c>
      <c r="BX174" s="12">
        <v>0</v>
      </c>
      <c r="BY174" s="12">
        <v>0</v>
      </c>
      <c r="BZ174" s="12">
        <f t="shared" si="28"/>
        <v>24754403</v>
      </c>
    </row>
    <row r="175" spans="1:78" x14ac:dyDescent="0.25">
      <c r="A175" s="28" t="s">
        <v>422</v>
      </c>
      <c r="B175" s="28" t="s">
        <v>423</v>
      </c>
      <c r="C175" s="12"/>
      <c r="D175" s="12"/>
      <c r="E175" s="12"/>
      <c r="F175" s="12"/>
      <c r="G175" s="12"/>
      <c r="H175" s="12"/>
      <c r="I175" s="12"/>
      <c r="J175" s="12"/>
      <c r="K175" s="12">
        <v>0</v>
      </c>
      <c r="L175" s="12">
        <v>0</v>
      </c>
      <c r="M175" s="13"/>
      <c r="N175" s="12"/>
      <c r="O175" s="12"/>
      <c r="P175" s="13"/>
      <c r="Q175" s="12"/>
      <c r="R175" s="13">
        <v>0</v>
      </c>
      <c r="S175" s="12"/>
      <c r="T175" s="12">
        <v>0</v>
      </c>
      <c r="U175" s="12"/>
      <c r="V175" s="12"/>
      <c r="W175" s="12"/>
      <c r="X175" s="12"/>
      <c r="Y175" s="12"/>
      <c r="Z175" s="12"/>
      <c r="AA175" s="12"/>
      <c r="AB175" s="12"/>
      <c r="AC175" s="12">
        <v>0</v>
      </c>
      <c r="AD175" s="12"/>
      <c r="AE175" s="12"/>
      <c r="AF175" s="12"/>
      <c r="AG175" s="13"/>
      <c r="AH175" s="13"/>
      <c r="AI175" s="12"/>
      <c r="AJ175" s="12"/>
      <c r="AK175" s="12"/>
      <c r="AL175" s="12">
        <v>0</v>
      </c>
      <c r="AM175" s="13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12"/>
      <c r="BF175" s="13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3"/>
      <c r="BV175" s="12"/>
      <c r="BW175" s="12">
        <v>0</v>
      </c>
      <c r="BX175" s="12">
        <v>0</v>
      </c>
      <c r="BY175" s="12"/>
      <c r="BZ175" s="12">
        <f t="shared" si="28"/>
        <v>0</v>
      </c>
    </row>
    <row r="176" spans="1:78" x14ac:dyDescent="0.25">
      <c r="A176" s="28" t="s">
        <v>424</v>
      </c>
      <c r="B176" s="28" t="s">
        <v>425</v>
      </c>
      <c r="C176" s="12">
        <v>0</v>
      </c>
      <c r="D176" s="12"/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3"/>
      <c r="N176" s="12">
        <v>0</v>
      </c>
      <c r="O176" s="12">
        <v>0</v>
      </c>
      <c r="P176" s="13"/>
      <c r="Q176" s="12">
        <v>0</v>
      </c>
      <c r="R176" s="13">
        <v>0</v>
      </c>
      <c r="S176" s="12">
        <v>683985</v>
      </c>
      <c r="T176" s="12">
        <v>6207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3">
        <v>175</v>
      </c>
      <c r="AH176" s="13"/>
      <c r="AI176" s="12">
        <v>0</v>
      </c>
      <c r="AJ176" s="12">
        <v>0</v>
      </c>
      <c r="AK176" s="12">
        <v>0</v>
      </c>
      <c r="AL176" s="12">
        <v>0</v>
      </c>
      <c r="AM176" s="13"/>
      <c r="AN176" s="12">
        <v>0</v>
      </c>
      <c r="AO176" s="12">
        <v>7013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12385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3"/>
      <c r="BE176" s="12">
        <v>0</v>
      </c>
      <c r="BF176" s="13">
        <v>5156</v>
      </c>
      <c r="BG176" s="12">
        <v>0</v>
      </c>
      <c r="BH176" s="12">
        <v>19438</v>
      </c>
      <c r="BI176" s="12">
        <v>0</v>
      </c>
      <c r="BJ176" s="12">
        <v>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256125</v>
      </c>
      <c r="BQ176" s="12">
        <v>0</v>
      </c>
      <c r="BR176" s="12">
        <v>12768</v>
      </c>
      <c r="BS176" s="12">
        <v>0</v>
      </c>
      <c r="BT176" s="12">
        <v>0</v>
      </c>
      <c r="BU176" s="13"/>
      <c r="BV176" s="12">
        <v>0</v>
      </c>
      <c r="BW176" s="12">
        <v>0</v>
      </c>
      <c r="BX176" s="12">
        <v>0</v>
      </c>
      <c r="BY176" s="12">
        <v>0</v>
      </c>
      <c r="BZ176" s="12">
        <f t="shared" si="28"/>
        <v>1003252</v>
      </c>
    </row>
    <row r="177" spans="1:79" x14ac:dyDescent="0.25">
      <c r="A177" s="28" t="s">
        <v>426</v>
      </c>
      <c r="B177" s="28" t="s">
        <v>427</v>
      </c>
      <c r="C177" s="12">
        <v>179051</v>
      </c>
      <c r="D177" s="12"/>
      <c r="E177" s="12">
        <v>89679</v>
      </c>
      <c r="F177" s="12">
        <v>444649</v>
      </c>
      <c r="G177" s="12">
        <v>181578</v>
      </c>
      <c r="H177" s="12">
        <v>141140</v>
      </c>
      <c r="I177" s="12">
        <v>176333</v>
      </c>
      <c r="J177" s="12">
        <v>714400</v>
      </c>
      <c r="K177" s="12">
        <v>141254</v>
      </c>
      <c r="L177" s="12">
        <v>194496</v>
      </c>
      <c r="M177" s="13">
        <v>1206425</v>
      </c>
      <c r="N177" s="12">
        <v>1725943</v>
      </c>
      <c r="O177" s="12">
        <v>114657</v>
      </c>
      <c r="P177" s="13">
        <v>2967628</v>
      </c>
      <c r="Q177" s="12">
        <v>1041181</v>
      </c>
      <c r="R177" s="13">
        <v>300214</v>
      </c>
      <c r="S177" s="12">
        <v>402262</v>
      </c>
      <c r="T177" s="12">
        <v>204873</v>
      </c>
      <c r="U177" s="12">
        <v>321857</v>
      </c>
      <c r="V177" s="12">
        <v>580806</v>
      </c>
      <c r="W177" s="12">
        <v>77750</v>
      </c>
      <c r="X177" s="12">
        <v>201213</v>
      </c>
      <c r="Y177" s="12">
        <v>1251979</v>
      </c>
      <c r="Z177" s="12">
        <v>163006</v>
      </c>
      <c r="AA177" s="12">
        <v>214372</v>
      </c>
      <c r="AB177" s="12">
        <v>256243</v>
      </c>
      <c r="AC177" s="12">
        <v>967830</v>
      </c>
      <c r="AD177" s="12">
        <v>0</v>
      </c>
      <c r="AE177" s="12">
        <v>221656</v>
      </c>
      <c r="AF177" s="12">
        <v>76824</v>
      </c>
      <c r="AG177" s="13">
        <v>622125</v>
      </c>
      <c r="AH177" s="13">
        <v>3979215</v>
      </c>
      <c r="AI177" s="12">
        <v>490468</v>
      </c>
      <c r="AJ177" s="12">
        <v>53420</v>
      </c>
      <c r="AK177" s="12">
        <v>91464</v>
      </c>
      <c r="AL177" s="12">
        <v>190095</v>
      </c>
      <c r="AM177" s="13">
        <v>2623805</v>
      </c>
      <c r="AN177" s="12">
        <v>0</v>
      </c>
      <c r="AO177" s="12">
        <v>572268</v>
      </c>
      <c r="AP177" s="12">
        <v>669228</v>
      </c>
      <c r="AQ177" s="12">
        <v>327630</v>
      </c>
      <c r="AR177" s="12">
        <v>176515</v>
      </c>
      <c r="AS177" s="12">
        <v>136426</v>
      </c>
      <c r="AT177" s="12">
        <v>1604884</v>
      </c>
      <c r="AU177" s="12">
        <v>533268</v>
      </c>
      <c r="AV177" s="12">
        <v>136907</v>
      </c>
      <c r="AW177" s="12">
        <v>182975</v>
      </c>
      <c r="AX177" s="12">
        <v>1190410</v>
      </c>
      <c r="AY177" s="12">
        <v>60321</v>
      </c>
      <c r="AZ177" s="12">
        <v>295413</v>
      </c>
      <c r="BA177" s="12">
        <v>237072</v>
      </c>
      <c r="BB177" s="12">
        <v>363944</v>
      </c>
      <c r="BC177" s="12">
        <v>676749</v>
      </c>
      <c r="BD177" s="13">
        <v>852923</v>
      </c>
      <c r="BE177" s="12">
        <v>810447</v>
      </c>
      <c r="BF177" s="13">
        <v>1980043</v>
      </c>
      <c r="BG177" s="12">
        <v>1783108</v>
      </c>
      <c r="BH177" s="12">
        <v>129505</v>
      </c>
      <c r="BI177" s="12">
        <v>285075</v>
      </c>
      <c r="BJ177" s="12">
        <v>508610</v>
      </c>
      <c r="BK177" s="12">
        <v>0</v>
      </c>
      <c r="BL177" s="12">
        <v>145969</v>
      </c>
      <c r="BM177" s="12">
        <v>461949</v>
      </c>
      <c r="BN177" s="12">
        <v>637099</v>
      </c>
      <c r="BO177" s="12">
        <v>576144</v>
      </c>
      <c r="BP177" s="12">
        <v>969433</v>
      </c>
      <c r="BQ177" s="12">
        <v>209172</v>
      </c>
      <c r="BR177" s="12">
        <v>232787</v>
      </c>
      <c r="BS177" s="12">
        <v>303935</v>
      </c>
      <c r="BT177" s="12">
        <v>472711</v>
      </c>
      <c r="BU177" s="13">
        <v>1002775</v>
      </c>
      <c r="BV177" s="12">
        <v>686528</v>
      </c>
      <c r="BW177" s="12">
        <v>83738</v>
      </c>
      <c r="BX177" s="12">
        <v>32421</v>
      </c>
      <c r="BY177" s="12">
        <v>0</v>
      </c>
      <c r="BZ177" s="12">
        <f t="shared" si="28"/>
        <v>41938273</v>
      </c>
    </row>
    <row r="178" spans="1:79" x14ac:dyDescent="0.25">
      <c r="A178" s="28" t="s">
        <v>428</v>
      </c>
      <c r="B178" s="28" t="s">
        <v>429</v>
      </c>
      <c r="C178" s="12">
        <v>4903</v>
      </c>
      <c r="D178" s="12">
        <v>36672</v>
      </c>
      <c r="E178" s="12">
        <v>2243</v>
      </c>
      <c r="F178" s="12">
        <v>13676</v>
      </c>
      <c r="G178" s="12">
        <v>5321</v>
      </c>
      <c r="H178" s="12">
        <v>224479</v>
      </c>
      <c r="I178" s="12">
        <v>269999</v>
      </c>
      <c r="J178" s="12">
        <v>20124</v>
      </c>
      <c r="K178" s="12">
        <v>135812</v>
      </c>
      <c r="L178" s="12">
        <v>52095</v>
      </c>
      <c r="M178" s="13"/>
      <c r="N178" s="12">
        <v>53882</v>
      </c>
      <c r="O178" s="12">
        <v>3222</v>
      </c>
      <c r="P178" s="13"/>
      <c r="Q178" s="12">
        <v>25730</v>
      </c>
      <c r="R178" s="13">
        <v>0</v>
      </c>
      <c r="S178" s="12">
        <v>10858</v>
      </c>
      <c r="T178" s="12">
        <v>5975</v>
      </c>
      <c r="U178" s="12">
        <v>8561</v>
      </c>
      <c r="V178" s="12">
        <v>16186</v>
      </c>
      <c r="W178" s="12">
        <v>110677</v>
      </c>
      <c r="X178" s="12">
        <v>0</v>
      </c>
      <c r="Y178" s="12">
        <v>36544</v>
      </c>
      <c r="Z178" s="12">
        <v>4564</v>
      </c>
      <c r="AA178" s="12">
        <v>24139</v>
      </c>
      <c r="AB178" s="12">
        <v>6433</v>
      </c>
      <c r="AC178" s="12">
        <v>0</v>
      </c>
      <c r="AD178" s="12">
        <v>0</v>
      </c>
      <c r="AE178" s="12">
        <v>0</v>
      </c>
      <c r="AF178" s="12">
        <v>1947</v>
      </c>
      <c r="AG178" s="13">
        <v>15840</v>
      </c>
      <c r="AH178" s="13">
        <v>120966</v>
      </c>
      <c r="AI178" s="12">
        <v>786014</v>
      </c>
      <c r="AJ178" s="12">
        <v>82497</v>
      </c>
      <c r="AK178" s="12">
        <v>5288</v>
      </c>
      <c r="AL178" s="12">
        <v>1196</v>
      </c>
      <c r="AM178" s="13">
        <v>4213694</v>
      </c>
      <c r="AN178" s="12">
        <v>0</v>
      </c>
      <c r="AO178" s="12">
        <v>16234</v>
      </c>
      <c r="AP178" s="12">
        <v>21149</v>
      </c>
      <c r="AQ178" s="12">
        <v>0</v>
      </c>
      <c r="AR178" s="12">
        <v>0</v>
      </c>
      <c r="AS178" s="12">
        <v>162184</v>
      </c>
      <c r="AT178" s="12">
        <v>2688303</v>
      </c>
      <c r="AU178" s="12">
        <v>14609</v>
      </c>
      <c r="AV178" s="12">
        <v>3974</v>
      </c>
      <c r="AW178" s="12">
        <v>296300</v>
      </c>
      <c r="AX178" s="12">
        <v>1875729</v>
      </c>
      <c r="AY178" s="12">
        <v>1536</v>
      </c>
      <c r="AZ178" s="12">
        <v>6559</v>
      </c>
      <c r="BA178" s="12">
        <v>318799</v>
      </c>
      <c r="BB178" s="12">
        <v>0</v>
      </c>
      <c r="BC178" s="12">
        <v>0</v>
      </c>
      <c r="BD178" s="13">
        <v>1294054</v>
      </c>
      <c r="BE178" s="12">
        <v>22743</v>
      </c>
      <c r="BF178" s="13"/>
      <c r="BG178" s="12">
        <v>2718851</v>
      </c>
      <c r="BH178" s="12">
        <v>196615</v>
      </c>
      <c r="BI178" s="12">
        <v>7182</v>
      </c>
      <c r="BJ178" s="12">
        <v>14633</v>
      </c>
      <c r="BK178" s="12">
        <v>214564</v>
      </c>
      <c r="BL178" s="12">
        <v>4232</v>
      </c>
      <c r="BM178" s="12">
        <v>14422</v>
      </c>
      <c r="BN178" s="12">
        <v>18997</v>
      </c>
      <c r="BO178" s="12">
        <v>16011</v>
      </c>
      <c r="BP178" s="12">
        <v>0</v>
      </c>
      <c r="BQ178" s="12">
        <v>5311</v>
      </c>
      <c r="BR178" s="12">
        <v>0</v>
      </c>
      <c r="BS178" s="12">
        <v>0</v>
      </c>
      <c r="BT178" s="12">
        <v>2000</v>
      </c>
      <c r="BU178" s="13">
        <v>28231</v>
      </c>
      <c r="BV178" s="12">
        <v>0</v>
      </c>
      <c r="BW178" s="12">
        <v>0</v>
      </c>
      <c r="BX178" s="12">
        <v>115886</v>
      </c>
      <c r="BY178" s="12">
        <v>0</v>
      </c>
      <c r="BZ178" s="12">
        <f t="shared" si="28"/>
        <v>16378645</v>
      </c>
    </row>
    <row r="179" spans="1:79" x14ac:dyDescent="0.25">
      <c r="A179" s="28" t="s">
        <v>430</v>
      </c>
      <c r="B179" s="28" t="s">
        <v>431</v>
      </c>
      <c r="C179" s="12">
        <v>0</v>
      </c>
      <c r="D179" s="12">
        <v>4763784</v>
      </c>
      <c r="E179" s="12">
        <v>239053</v>
      </c>
      <c r="F179" s="12">
        <v>1964817</v>
      </c>
      <c r="G179" s="12">
        <v>770272</v>
      </c>
      <c r="H179" s="12">
        <v>652652</v>
      </c>
      <c r="I179" s="12">
        <v>726552</v>
      </c>
      <c r="J179" s="12">
        <v>1234337</v>
      </c>
      <c r="K179" s="12">
        <v>547564</v>
      </c>
      <c r="L179" s="12">
        <v>537922</v>
      </c>
      <c r="M179" s="13"/>
      <c r="N179" s="12">
        <v>3982572</v>
      </c>
      <c r="O179" s="12">
        <v>468700</v>
      </c>
      <c r="P179" s="13">
        <v>10442553</v>
      </c>
      <c r="Q179" s="12">
        <v>1984000</v>
      </c>
      <c r="R179" s="13">
        <v>1246565</v>
      </c>
      <c r="S179" s="12">
        <v>1716290</v>
      </c>
      <c r="T179" s="12">
        <v>823776</v>
      </c>
      <c r="U179" s="12">
        <v>1091098</v>
      </c>
      <c r="V179" s="12">
        <v>1931490</v>
      </c>
      <c r="W179" s="12">
        <v>570941</v>
      </c>
      <c r="X179" s="12">
        <v>1198460</v>
      </c>
      <c r="Y179" s="12">
        <v>4975466</v>
      </c>
      <c r="Z179" s="12">
        <v>671540</v>
      </c>
      <c r="AA179" s="12">
        <v>835641</v>
      </c>
      <c r="AB179" s="12">
        <v>531382</v>
      </c>
      <c r="AC179" s="12">
        <v>1415037</v>
      </c>
      <c r="AD179" s="12">
        <v>0</v>
      </c>
      <c r="AE179" s="12">
        <v>1049489</v>
      </c>
      <c r="AF179" s="12">
        <v>379595</v>
      </c>
      <c r="AG179" s="13">
        <v>1448591</v>
      </c>
      <c r="AH179" s="13">
        <v>12662801</v>
      </c>
      <c r="AI179" s="12">
        <v>1979864</v>
      </c>
      <c r="AJ179" s="12">
        <v>227885</v>
      </c>
      <c r="AK179" s="12">
        <v>413844</v>
      </c>
      <c r="AL179" s="12">
        <v>780474</v>
      </c>
      <c r="AM179" s="13">
        <v>7890558</v>
      </c>
      <c r="AN179" s="12">
        <v>684894</v>
      </c>
      <c r="AO179" s="12">
        <v>2022107</v>
      </c>
      <c r="AP179" s="12">
        <v>3322248</v>
      </c>
      <c r="AQ179" s="12">
        <v>1350829</v>
      </c>
      <c r="AR179" s="12">
        <v>753638</v>
      </c>
      <c r="AS179" s="12">
        <v>184505</v>
      </c>
      <c r="AT179" s="12">
        <v>5180153</v>
      </c>
      <c r="AU179" s="12">
        <v>2058580</v>
      </c>
      <c r="AV179" s="12">
        <v>431762</v>
      </c>
      <c r="AW179" s="12">
        <v>769690</v>
      </c>
      <c r="AX179" s="12">
        <v>0</v>
      </c>
      <c r="AY179" s="12">
        <v>124662</v>
      </c>
      <c r="AZ179" s="12">
        <v>1093602</v>
      </c>
      <c r="BA179" s="12">
        <v>876365</v>
      </c>
      <c r="BB179" s="12">
        <v>1916229</v>
      </c>
      <c r="BC179" s="12">
        <v>2698278</v>
      </c>
      <c r="BD179" s="13">
        <v>4353042</v>
      </c>
      <c r="BE179" s="12">
        <v>2761719</v>
      </c>
      <c r="BF179" s="13">
        <v>4959228</v>
      </c>
      <c r="BG179" s="12">
        <v>4269753</v>
      </c>
      <c r="BH179" s="12">
        <v>1817200</v>
      </c>
      <c r="BI179" s="12">
        <v>935675</v>
      </c>
      <c r="BJ179" s="12">
        <v>1661399</v>
      </c>
      <c r="BK179" s="12">
        <v>605666</v>
      </c>
      <c r="BL179" s="12">
        <v>454310</v>
      </c>
      <c r="BM179" s="12">
        <v>1215488</v>
      </c>
      <c r="BN179" s="12">
        <v>3173416</v>
      </c>
      <c r="BO179" s="12">
        <v>1420847</v>
      </c>
      <c r="BP179" s="12">
        <v>2059595</v>
      </c>
      <c r="BQ179" s="12">
        <v>804934</v>
      </c>
      <c r="BR179" s="12">
        <v>756117</v>
      </c>
      <c r="BS179" s="12">
        <v>1165277</v>
      </c>
      <c r="BT179" s="12">
        <v>2041416</v>
      </c>
      <c r="BU179" s="13">
        <v>3871494</v>
      </c>
      <c r="BV179" s="12">
        <v>3541362</v>
      </c>
      <c r="BW179" s="12">
        <v>2536307</v>
      </c>
      <c r="BX179" s="12">
        <v>2676744</v>
      </c>
      <c r="BY179" s="12">
        <v>0</v>
      </c>
      <c r="BZ179" s="12">
        <f t="shared" si="28"/>
        <v>142704096</v>
      </c>
    </row>
    <row r="180" spans="1:79" x14ac:dyDescent="0.25">
      <c r="A180" s="28" t="s">
        <v>432</v>
      </c>
      <c r="B180" s="28" t="s">
        <v>433</v>
      </c>
      <c r="C180" s="12">
        <v>994030</v>
      </c>
      <c r="D180" s="12">
        <v>1293418</v>
      </c>
      <c r="E180" s="12">
        <v>0</v>
      </c>
      <c r="F180" s="12">
        <v>81100</v>
      </c>
      <c r="G180" s="12">
        <v>71188</v>
      </c>
      <c r="H180" s="12">
        <v>83018</v>
      </c>
      <c r="I180" s="12">
        <v>76647</v>
      </c>
      <c r="J180" s="12">
        <v>0</v>
      </c>
      <c r="K180" s="12">
        <v>0</v>
      </c>
      <c r="L180" s="12">
        <v>335893</v>
      </c>
      <c r="M180" s="13">
        <f>2003+66538</f>
        <v>68541</v>
      </c>
      <c r="N180" s="12">
        <v>315277</v>
      </c>
      <c r="O180" s="12">
        <v>0</v>
      </c>
      <c r="P180" s="13">
        <v>19025</v>
      </c>
      <c r="Q180" s="12">
        <v>154493</v>
      </c>
      <c r="R180" s="13">
        <v>11108</v>
      </c>
      <c r="S180" s="12">
        <v>268663</v>
      </c>
      <c r="T180" s="12">
        <v>16119</v>
      </c>
      <c r="U180" s="12">
        <v>216958</v>
      </c>
      <c r="V180" s="12">
        <v>0</v>
      </c>
      <c r="W180" s="12">
        <v>56940</v>
      </c>
      <c r="X180" s="12">
        <v>501879</v>
      </c>
      <c r="Y180" s="12">
        <v>26775</v>
      </c>
      <c r="Z180" s="12">
        <v>4295</v>
      </c>
      <c r="AA180" s="12">
        <v>16336</v>
      </c>
      <c r="AB180" s="12">
        <v>1475</v>
      </c>
      <c r="AC180" s="12">
        <v>450159</v>
      </c>
      <c r="AD180" s="12">
        <v>9670</v>
      </c>
      <c r="AE180" s="12">
        <v>1488404</v>
      </c>
      <c r="AF180" s="12">
        <v>0</v>
      </c>
      <c r="AG180" s="13"/>
      <c r="AH180" s="13">
        <v>1814670</v>
      </c>
      <c r="AI180" s="12">
        <v>5028</v>
      </c>
      <c r="AJ180" s="12">
        <v>0</v>
      </c>
      <c r="AK180" s="12">
        <v>0</v>
      </c>
      <c r="AL180" s="12">
        <v>586</v>
      </c>
      <c r="AM180" s="13">
        <v>508967</v>
      </c>
      <c r="AN180" s="12">
        <v>74724</v>
      </c>
      <c r="AO180" s="12">
        <v>109762</v>
      </c>
      <c r="AP180" s="12">
        <v>308994</v>
      </c>
      <c r="AQ180" s="12">
        <v>0</v>
      </c>
      <c r="AR180" s="12">
        <v>126485</v>
      </c>
      <c r="AS180" s="12">
        <v>0</v>
      </c>
      <c r="AT180" s="12">
        <v>83006</v>
      </c>
      <c r="AU180" s="12">
        <v>321654</v>
      </c>
      <c r="AV180" s="12">
        <v>20</v>
      </c>
      <c r="AW180" s="12">
        <v>179730</v>
      </c>
      <c r="AX180" s="12">
        <v>3538485</v>
      </c>
      <c r="AY180" s="12">
        <v>201559</v>
      </c>
      <c r="AZ180" s="12">
        <v>213102</v>
      </c>
      <c r="BA180" s="12">
        <v>46193</v>
      </c>
      <c r="BB180" s="12">
        <v>0</v>
      </c>
      <c r="BC180" s="12">
        <v>144872</v>
      </c>
      <c r="BD180" s="13"/>
      <c r="BE180" s="12">
        <v>0</v>
      </c>
      <c r="BF180" s="13">
        <v>1797730</v>
      </c>
      <c r="BG180" s="12">
        <v>68296</v>
      </c>
      <c r="BH180" s="12">
        <v>15550</v>
      </c>
      <c r="BI180" s="12">
        <v>122787</v>
      </c>
      <c r="BJ180" s="12">
        <v>0</v>
      </c>
      <c r="BK180" s="12">
        <v>9090</v>
      </c>
      <c r="BL180" s="12">
        <v>6859</v>
      </c>
      <c r="BM180" s="12">
        <v>0</v>
      </c>
      <c r="BN180" s="12">
        <v>3190</v>
      </c>
      <c r="BO180" s="12">
        <v>19859</v>
      </c>
      <c r="BP180" s="12">
        <v>597780</v>
      </c>
      <c r="BQ180" s="12">
        <v>0</v>
      </c>
      <c r="BR180" s="12">
        <v>0</v>
      </c>
      <c r="BS180" s="12">
        <v>40048</v>
      </c>
      <c r="BT180" s="12">
        <v>25673</v>
      </c>
      <c r="BU180" s="13"/>
      <c r="BV180" s="12">
        <v>131426</v>
      </c>
      <c r="BW180" s="12">
        <v>16035</v>
      </c>
      <c r="BX180" s="12">
        <v>0</v>
      </c>
      <c r="BY180" s="12">
        <v>0</v>
      </c>
      <c r="BZ180" s="12">
        <f t="shared" si="28"/>
        <v>17093571</v>
      </c>
    </row>
    <row r="181" spans="1:79" x14ac:dyDescent="0.25">
      <c r="A181" s="1" t="s">
        <v>185</v>
      </c>
      <c r="B181" s="1" t="s">
        <v>434</v>
      </c>
      <c r="C181" s="27">
        <f>SUM(C61:C180)</f>
        <v>22519170</v>
      </c>
      <c r="D181" s="27">
        <f t="shared" ref="D181:BN181" si="29">SUM(D61:D180)</f>
        <v>149294479</v>
      </c>
      <c r="E181" s="27">
        <f t="shared" si="29"/>
        <v>10775938</v>
      </c>
      <c r="F181" s="27">
        <f t="shared" si="29"/>
        <v>65803281</v>
      </c>
      <c r="G181" s="27">
        <f t="shared" si="29"/>
        <v>25162019</v>
      </c>
      <c r="H181" s="27">
        <f t="shared" si="29"/>
        <v>18771181</v>
      </c>
      <c r="I181" s="27">
        <f t="shared" si="29"/>
        <v>19983071</v>
      </c>
      <c r="J181" s="27">
        <f t="shared" si="29"/>
        <v>87342190</v>
      </c>
      <c r="K181" s="27">
        <f t="shared" si="29"/>
        <v>17087992</v>
      </c>
      <c r="L181" s="12">
        <v>26281625</v>
      </c>
      <c r="M181" s="27">
        <f t="shared" si="29"/>
        <v>113102245</v>
      </c>
      <c r="N181" s="27">
        <f t="shared" si="29"/>
        <v>229483992</v>
      </c>
      <c r="O181" s="27">
        <f t="shared" si="29"/>
        <v>12340138</v>
      </c>
      <c r="P181" s="27">
        <f t="shared" si="29"/>
        <v>256903173</v>
      </c>
      <c r="Q181" s="27">
        <f t="shared" si="29"/>
        <v>56011605</v>
      </c>
      <c r="R181" s="27">
        <f t="shared" si="29"/>
        <v>36951993</v>
      </c>
      <c r="S181" s="27">
        <f t="shared" si="29"/>
        <v>51704687</v>
      </c>
      <c r="T181" s="27">
        <f t="shared" si="29"/>
        <v>33058371</v>
      </c>
      <c r="U181" s="27">
        <f t="shared" si="29"/>
        <v>35343792</v>
      </c>
      <c r="V181" s="27">
        <f t="shared" si="29"/>
        <v>67174692</v>
      </c>
      <c r="W181" s="27">
        <f t="shared" si="29"/>
        <v>10432772</v>
      </c>
      <c r="X181" s="27">
        <f t="shared" si="29"/>
        <v>27275505</v>
      </c>
      <c r="Y181" s="27">
        <f t="shared" si="29"/>
        <v>173207014</v>
      </c>
      <c r="Z181" s="27">
        <f t="shared" si="29"/>
        <v>16217484</v>
      </c>
      <c r="AA181" s="27">
        <f t="shared" si="29"/>
        <v>25245470</v>
      </c>
      <c r="AB181" s="27">
        <f t="shared" si="29"/>
        <v>16571506</v>
      </c>
      <c r="AC181" s="27">
        <f t="shared" si="29"/>
        <v>113540765</v>
      </c>
      <c r="AD181" s="27">
        <f t="shared" si="29"/>
        <v>8102829</v>
      </c>
      <c r="AE181" s="27">
        <f t="shared" si="29"/>
        <v>26846158</v>
      </c>
      <c r="AF181" s="27">
        <f t="shared" si="29"/>
        <v>9306279</v>
      </c>
      <c r="AG181" s="27">
        <f t="shared" si="29"/>
        <v>53207109</v>
      </c>
      <c r="AH181" s="27">
        <f t="shared" si="29"/>
        <v>497475938</v>
      </c>
      <c r="AI181" s="27">
        <f t="shared" si="29"/>
        <v>63367398</v>
      </c>
      <c r="AJ181" s="27">
        <f t="shared" si="29"/>
        <v>7369150</v>
      </c>
      <c r="AK181" s="27">
        <f t="shared" si="29"/>
        <v>9881100</v>
      </c>
      <c r="AL181" s="27">
        <f t="shared" si="29"/>
        <v>23003824</v>
      </c>
      <c r="AM181" s="27">
        <f t="shared" si="29"/>
        <v>257138772</v>
      </c>
      <c r="AN181" s="27">
        <f t="shared" si="29"/>
        <v>16029596</v>
      </c>
      <c r="AO181" s="27">
        <f t="shared" si="29"/>
        <v>77873214</v>
      </c>
      <c r="AP181" s="27">
        <f t="shared" si="29"/>
        <v>94496098</v>
      </c>
      <c r="AQ181" s="27">
        <f t="shared" si="29"/>
        <v>38565273</v>
      </c>
      <c r="AR181" s="27">
        <f t="shared" si="29"/>
        <v>21643109</v>
      </c>
      <c r="AS181" s="27">
        <f t="shared" si="29"/>
        <v>13699000</v>
      </c>
      <c r="AT181" s="27">
        <f t="shared" si="29"/>
        <v>211296372</v>
      </c>
      <c r="AU181" s="27">
        <f t="shared" si="29"/>
        <v>62802932</v>
      </c>
      <c r="AV181" s="27">
        <f t="shared" si="29"/>
        <v>17001867</v>
      </c>
      <c r="AW181" s="27">
        <f t="shared" si="29"/>
        <v>27894907</v>
      </c>
      <c r="AX181" s="27">
        <f t="shared" si="29"/>
        <v>141630858</v>
      </c>
      <c r="AY181" s="27">
        <f t="shared" si="29"/>
        <v>6916436</v>
      </c>
      <c r="AZ181" s="27">
        <f t="shared" si="29"/>
        <v>32149514</v>
      </c>
      <c r="BA181" s="27">
        <f t="shared" si="29"/>
        <v>28876416</v>
      </c>
      <c r="BB181" s="27">
        <f t="shared" si="29"/>
        <v>44513982</v>
      </c>
      <c r="BC181" s="27">
        <f t="shared" si="29"/>
        <v>65266039</v>
      </c>
      <c r="BD181" s="27">
        <f t="shared" si="29"/>
        <v>94206874</v>
      </c>
      <c r="BE181" s="27">
        <f t="shared" si="29"/>
        <v>101528815</v>
      </c>
      <c r="BF181" s="27">
        <f t="shared" si="29"/>
        <v>140782246</v>
      </c>
      <c r="BG181" s="27">
        <f t="shared" si="29"/>
        <v>215686569</v>
      </c>
      <c r="BH181" s="27">
        <f t="shared" si="29"/>
        <v>18797825</v>
      </c>
      <c r="BI181" s="27">
        <f t="shared" si="29"/>
        <v>39352717</v>
      </c>
      <c r="BJ181" s="27">
        <f t="shared" si="29"/>
        <v>72491852</v>
      </c>
      <c r="BK181" s="27">
        <f t="shared" si="29"/>
        <v>21180215</v>
      </c>
      <c r="BL181" s="27">
        <f t="shared" si="29"/>
        <v>18898579</v>
      </c>
      <c r="BM181" s="27">
        <f t="shared" si="29"/>
        <v>58389323</v>
      </c>
      <c r="BN181" s="27">
        <f t="shared" si="29"/>
        <v>80487720</v>
      </c>
      <c r="BO181" s="27">
        <f t="shared" ref="BO181:BZ181" si="30">SUM(BO61:BO180)</f>
        <v>55848411</v>
      </c>
      <c r="BP181" s="27">
        <f t="shared" si="30"/>
        <v>113334670</v>
      </c>
      <c r="BQ181" s="27">
        <f t="shared" si="30"/>
        <v>28093354</v>
      </c>
      <c r="BR181" s="27">
        <f t="shared" si="30"/>
        <v>24889858</v>
      </c>
      <c r="BS181" s="27">
        <f t="shared" si="30"/>
        <v>38873184</v>
      </c>
      <c r="BT181" s="27">
        <f t="shared" si="30"/>
        <v>50764339</v>
      </c>
      <c r="BU181" s="27">
        <f t="shared" si="30"/>
        <v>119966169</v>
      </c>
      <c r="BV181" s="27">
        <f t="shared" si="30"/>
        <v>110404248</v>
      </c>
      <c r="BW181" s="27">
        <f t="shared" si="30"/>
        <v>156652359.14999998</v>
      </c>
      <c r="BX181" s="27">
        <f t="shared" si="30"/>
        <v>196702981</v>
      </c>
      <c r="BY181" s="27">
        <f t="shared" si="30"/>
        <v>0</v>
      </c>
      <c r="BZ181" s="27">
        <f t="shared" si="30"/>
        <v>5331272628.1499996</v>
      </c>
    </row>
    <row r="182" spans="1:79" x14ac:dyDescent="0.25">
      <c r="A182" s="31" t="s">
        <v>435</v>
      </c>
      <c r="B182" s="31" t="s">
        <v>436</v>
      </c>
      <c r="C182" s="12"/>
      <c r="D182" s="12"/>
      <c r="E182" s="12"/>
      <c r="F182" s="12"/>
      <c r="G182" s="12"/>
      <c r="H182" s="12"/>
      <c r="I182" s="12"/>
      <c r="J182" s="12"/>
      <c r="K182" s="12">
        <v>0</v>
      </c>
      <c r="L182" s="12">
        <v>0</v>
      </c>
      <c r="M182" s="13"/>
      <c r="N182" s="12"/>
      <c r="O182" s="12"/>
      <c r="P182" s="13"/>
      <c r="Q182" s="12"/>
      <c r="R182" s="13"/>
      <c r="S182" s="12"/>
      <c r="T182" s="12">
        <v>0</v>
      </c>
      <c r="U182" s="12"/>
      <c r="V182" s="12"/>
      <c r="W182" s="12"/>
      <c r="X182" s="12"/>
      <c r="Y182" s="12"/>
      <c r="Z182" s="12"/>
      <c r="AA182" s="12"/>
      <c r="AB182" s="12"/>
      <c r="AC182" s="12">
        <v>0</v>
      </c>
      <c r="AD182" s="12"/>
      <c r="AE182" s="12"/>
      <c r="AF182" s="12"/>
      <c r="AG182" s="13"/>
      <c r="AH182" s="13"/>
      <c r="AI182" s="12"/>
      <c r="AJ182" s="12"/>
      <c r="AK182" s="12"/>
      <c r="AL182" s="12">
        <v>0</v>
      </c>
      <c r="AM182" s="13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12"/>
      <c r="BF182" s="13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3"/>
      <c r="BV182" s="12"/>
      <c r="BW182" s="12"/>
      <c r="BX182" s="12"/>
      <c r="BY182" s="12"/>
      <c r="BZ182" s="12">
        <f t="shared" ref="BZ182:BZ227" si="31">SUM(C182:BY182)</f>
        <v>0</v>
      </c>
      <c r="CA182" s="32"/>
    </row>
    <row r="183" spans="1:79" x14ac:dyDescent="0.25">
      <c r="A183" s="31" t="s">
        <v>437</v>
      </c>
      <c r="B183" s="31" t="s">
        <v>438</v>
      </c>
      <c r="C183" s="12"/>
      <c r="D183" s="12"/>
      <c r="E183" s="12"/>
      <c r="F183" s="12"/>
      <c r="G183" s="12"/>
      <c r="H183" s="12"/>
      <c r="I183" s="12"/>
      <c r="J183" s="12"/>
      <c r="K183" s="12">
        <v>0</v>
      </c>
      <c r="L183" s="12">
        <v>0</v>
      </c>
      <c r="M183" s="13"/>
      <c r="N183" s="12"/>
      <c r="O183" s="12"/>
      <c r="P183" s="13"/>
      <c r="Q183" s="12"/>
      <c r="R183" s="13"/>
      <c r="S183" s="12"/>
      <c r="T183" s="12">
        <v>0</v>
      </c>
      <c r="U183" s="12"/>
      <c r="V183" s="12"/>
      <c r="W183" s="12"/>
      <c r="X183" s="12"/>
      <c r="Y183" s="12"/>
      <c r="Z183" s="12"/>
      <c r="AA183" s="12"/>
      <c r="AB183" s="12"/>
      <c r="AC183" s="12">
        <v>0</v>
      </c>
      <c r="AD183" s="12"/>
      <c r="AE183" s="12"/>
      <c r="AF183" s="12"/>
      <c r="AG183" s="13"/>
      <c r="AH183" s="13"/>
      <c r="AI183" s="12"/>
      <c r="AJ183" s="12"/>
      <c r="AK183" s="12"/>
      <c r="AL183" s="12">
        <v>0</v>
      </c>
      <c r="AM183" s="13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12"/>
      <c r="BF183" s="13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3"/>
      <c r="BV183" s="12"/>
      <c r="BW183" s="12"/>
      <c r="BX183" s="12"/>
      <c r="BY183" s="12"/>
      <c r="BZ183" s="12">
        <f t="shared" si="31"/>
        <v>0</v>
      </c>
      <c r="CA183" s="32"/>
    </row>
    <row r="184" spans="1:79" x14ac:dyDescent="0.25">
      <c r="A184" s="31" t="s">
        <v>439</v>
      </c>
      <c r="B184" s="31" t="s">
        <v>440</v>
      </c>
      <c r="C184" s="12">
        <v>0</v>
      </c>
      <c r="D184" s="12">
        <v>77836</v>
      </c>
      <c r="E184" s="12">
        <v>0</v>
      </c>
      <c r="F184" s="12">
        <v>0</v>
      </c>
      <c r="G184" s="12">
        <v>0</v>
      </c>
      <c r="H184" s="12">
        <v>0</v>
      </c>
      <c r="I184" s="12">
        <v>200887</v>
      </c>
      <c r="J184" s="12">
        <v>0</v>
      </c>
      <c r="K184" s="12">
        <v>0</v>
      </c>
      <c r="L184" s="12">
        <v>11807</v>
      </c>
      <c r="M184" s="13">
        <v>89030</v>
      </c>
      <c r="N184" s="12">
        <v>333619</v>
      </c>
      <c r="O184" s="12">
        <v>0</v>
      </c>
      <c r="P184" s="13">
        <v>113707</v>
      </c>
      <c r="Q184" s="12">
        <v>0</v>
      </c>
      <c r="R184" s="13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84807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22598</v>
      </c>
      <c r="AF184" s="12">
        <v>0</v>
      </c>
      <c r="AG184" s="13"/>
      <c r="AH184" s="13"/>
      <c r="AI184" s="12">
        <v>0</v>
      </c>
      <c r="AJ184" s="12">
        <v>0</v>
      </c>
      <c r="AK184" s="12">
        <v>0</v>
      </c>
      <c r="AL184" s="12">
        <v>0</v>
      </c>
      <c r="AM184" s="13"/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3"/>
      <c r="BE184" s="12">
        <v>0</v>
      </c>
      <c r="BF184" s="13"/>
      <c r="BG184" s="12">
        <v>258307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435451</v>
      </c>
      <c r="BQ184" s="12">
        <v>0</v>
      </c>
      <c r="BR184" s="12">
        <v>0</v>
      </c>
      <c r="BS184" s="12">
        <v>0</v>
      </c>
      <c r="BT184" s="12">
        <v>0</v>
      </c>
      <c r="BU184" s="13"/>
      <c r="BV184" s="12">
        <v>0</v>
      </c>
      <c r="BW184" s="12">
        <v>0</v>
      </c>
      <c r="BX184" s="12">
        <v>0</v>
      </c>
      <c r="BY184" s="12">
        <v>0</v>
      </c>
      <c r="BZ184" s="12">
        <f t="shared" si="31"/>
        <v>1628049</v>
      </c>
      <c r="CA184" s="32"/>
    </row>
    <row r="185" spans="1:79" x14ac:dyDescent="0.25">
      <c r="A185" s="31" t="s">
        <v>441</v>
      </c>
      <c r="B185" s="31" t="s">
        <v>442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3"/>
      <c r="N185" s="12">
        <v>0</v>
      </c>
      <c r="O185" s="12">
        <v>0</v>
      </c>
      <c r="P185" s="13"/>
      <c r="Q185" s="12">
        <v>0</v>
      </c>
      <c r="R185" s="13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3"/>
      <c r="AH185" s="13"/>
      <c r="AI185" s="12">
        <v>0</v>
      </c>
      <c r="AJ185" s="12">
        <v>0</v>
      </c>
      <c r="AK185" s="12">
        <v>0</v>
      </c>
      <c r="AL185" s="12">
        <v>0</v>
      </c>
      <c r="AM185" s="13"/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3"/>
      <c r="BE185" s="12">
        <v>0</v>
      </c>
      <c r="BF185" s="13"/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3"/>
      <c r="BV185" s="12">
        <v>0</v>
      </c>
      <c r="BW185" s="12">
        <v>0</v>
      </c>
      <c r="BX185" s="12">
        <v>0</v>
      </c>
      <c r="BY185" s="12">
        <v>0</v>
      </c>
      <c r="BZ185" s="12">
        <f t="shared" si="31"/>
        <v>0</v>
      </c>
      <c r="CA185" s="32"/>
    </row>
    <row r="186" spans="1:79" x14ac:dyDescent="0.25">
      <c r="A186" s="31" t="s">
        <v>443</v>
      </c>
      <c r="B186" s="31" t="s">
        <v>444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3"/>
      <c r="N186" s="12">
        <v>0</v>
      </c>
      <c r="O186" s="12">
        <v>0</v>
      </c>
      <c r="P186" s="13"/>
      <c r="Q186" s="12">
        <v>0</v>
      </c>
      <c r="R186" s="13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3"/>
      <c r="AH186" s="13"/>
      <c r="AI186" s="12">
        <v>0</v>
      </c>
      <c r="AJ186" s="12">
        <v>0</v>
      </c>
      <c r="AK186" s="12">
        <v>0</v>
      </c>
      <c r="AL186" s="12">
        <v>0</v>
      </c>
      <c r="AM186" s="13"/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3"/>
      <c r="BE186" s="12">
        <v>0</v>
      </c>
      <c r="BF186" s="13"/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3"/>
      <c r="BV186" s="12">
        <v>0</v>
      </c>
      <c r="BW186" s="12">
        <v>0</v>
      </c>
      <c r="BX186" s="12">
        <v>0</v>
      </c>
      <c r="BY186" s="12">
        <v>0</v>
      </c>
      <c r="BZ186" s="12">
        <f t="shared" si="31"/>
        <v>0</v>
      </c>
      <c r="CA186" s="32"/>
    </row>
    <row r="187" spans="1:79" x14ac:dyDescent="0.25">
      <c r="A187" s="31" t="s">
        <v>445</v>
      </c>
      <c r="B187" s="31" t="s">
        <v>446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3"/>
      <c r="N187" s="12">
        <v>0</v>
      </c>
      <c r="O187" s="12">
        <v>0</v>
      </c>
      <c r="P187" s="13"/>
      <c r="Q187" s="12">
        <v>0</v>
      </c>
      <c r="R187" s="13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3"/>
      <c r="AH187" s="13"/>
      <c r="AI187" s="12">
        <v>0</v>
      </c>
      <c r="AJ187" s="12">
        <v>0</v>
      </c>
      <c r="AK187" s="12">
        <v>0</v>
      </c>
      <c r="AL187" s="12">
        <v>0</v>
      </c>
      <c r="AM187" s="13"/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3"/>
      <c r="BE187" s="12">
        <v>0</v>
      </c>
      <c r="BF187" s="13"/>
      <c r="BG187" s="12">
        <v>0</v>
      </c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3"/>
      <c r="BV187" s="12">
        <v>0</v>
      </c>
      <c r="BW187" s="12">
        <v>0</v>
      </c>
      <c r="BX187" s="12">
        <v>0</v>
      </c>
      <c r="BY187" s="12">
        <v>0</v>
      </c>
      <c r="BZ187" s="12">
        <f t="shared" si="31"/>
        <v>0</v>
      </c>
      <c r="CA187" s="32"/>
    </row>
    <row r="188" spans="1:79" x14ac:dyDescent="0.25">
      <c r="A188" s="31" t="s">
        <v>447</v>
      </c>
      <c r="B188" s="31" t="s">
        <v>448</v>
      </c>
      <c r="C188" s="12">
        <v>0</v>
      </c>
      <c r="D188" s="12"/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3"/>
      <c r="N188" s="12">
        <v>0</v>
      </c>
      <c r="O188" s="12">
        <v>0</v>
      </c>
      <c r="P188" s="13"/>
      <c r="Q188" s="12">
        <v>0</v>
      </c>
      <c r="R188" s="13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3"/>
      <c r="AH188" s="13"/>
      <c r="AI188" s="12">
        <v>0</v>
      </c>
      <c r="AJ188" s="12">
        <v>0</v>
      </c>
      <c r="AK188" s="12">
        <v>0</v>
      </c>
      <c r="AL188" s="12">
        <v>0</v>
      </c>
      <c r="AM188" s="13"/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3"/>
      <c r="BE188" s="12">
        <v>0</v>
      </c>
      <c r="BF188" s="13"/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3"/>
      <c r="BV188" s="12">
        <v>0</v>
      </c>
      <c r="BW188" s="12">
        <v>0</v>
      </c>
      <c r="BX188" s="12">
        <v>0</v>
      </c>
      <c r="BY188" s="12">
        <v>0</v>
      </c>
      <c r="BZ188" s="12">
        <f t="shared" si="31"/>
        <v>0</v>
      </c>
      <c r="CA188" s="32"/>
    </row>
    <row r="189" spans="1:79" x14ac:dyDescent="0.25">
      <c r="A189" s="31" t="s">
        <v>449</v>
      </c>
      <c r="B189" s="31" t="s">
        <v>205</v>
      </c>
      <c r="C189" s="12"/>
      <c r="D189" s="12"/>
      <c r="E189" s="12"/>
      <c r="F189" s="12"/>
      <c r="G189" s="12"/>
      <c r="H189" s="12"/>
      <c r="I189" s="12"/>
      <c r="J189" s="12"/>
      <c r="K189" s="12">
        <v>0</v>
      </c>
      <c r="L189" s="12">
        <v>0</v>
      </c>
      <c r="M189" s="13"/>
      <c r="N189" s="12"/>
      <c r="O189" s="12"/>
      <c r="P189" s="13"/>
      <c r="Q189" s="12"/>
      <c r="R189" s="13">
        <v>0</v>
      </c>
      <c r="S189" s="12"/>
      <c r="T189" s="12">
        <v>0</v>
      </c>
      <c r="U189" s="12"/>
      <c r="V189" s="12"/>
      <c r="W189" s="12"/>
      <c r="X189" s="12"/>
      <c r="Y189" s="12"/>
      <c r="Z189" s="12"/>
      <c r="AA189" s="12"/>
      <c r="AB189" s="12"/>
      <c r="AC189" s="12">
        <v>0</v>
      </c>
      <c r="AD189" s="12"/>
      <c r="AE189" s="12"/>
      <c r="AF189" s="12"/>
      <c r="AG189" s="13"/>
      <c r="AH189" s="13"/>
      <c r="AI189" s="12"/>
      <c r="AJ189" s="12"/>
      <c r="AK189" s="12"/>
      <c r="AL189" s="12">
        <v>0</v>
      </c>
      <c r="AM189" s="13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12"/>
      <c r="BF189" s="13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3"/>
      <c r="BV189" s="12"/>
      <c r="BW189" s="12"/>
      <c r="BX189" s="12"/>
      <c r="BY189" s="12"/>
      <c r="BZ189" s="12">
        <f t="shared" si="31"/>
        <v>0</v>
      </c>
      <c r="CA189" s="32"/>
    </row>
    <row r="190" spans="1:79" x14ac:dyDescent="0.25">
      <c r="A190" s="31" t="s">
        <v>450</v>
      </c>
      <c r="B190" s="31" t="s">
        <v>451</v>
      </c>
      <c r="C190" s="12">
        <v>56356</v>
      </c>
      <c r="D190" s="12">
        <v>457270</v>
      </c>
      <c r="E190" s="12">
        <v>47836</v>
      </c>
      <c r="F190" s="12">
        <v>0</v>
      </c>
      <c r="G190" s="12">
        <v>6870</v>
      </c>
      <c r="H190" s="12">
        <v>39178</v>
      </c>
      <c r="I190" s="12">
        <v>43571</v>
      </c>
      <c r="J190" s="12">
        <v>264718</v>
      </c>
      <c r="K190" s="12">
        <v>52787</v>
      </c>
      <c r="L190" s="12">
        <v>106407</v>
      </c>
      <c r="M190" s="13">
        <v>349715</v>
      </c>
      <c r="N190" s="12">
        <v>357180</v>
      </c>
      <c r="O190" s="12">
        <v>37016</v>
      </c>
      <c r="P190" s="13">
        <v>945416</v>
      </c>
      <c r="Q190" s="12">
        <v>141721</v>
      </c>
      <c r="R190" s="13">
        <v>81283</v>
      </c>
      <c r="S190" s="12">
        <v>147250</v>
      </c>
      <c r="T190" s="12">
        <v>159266</v>
      </c>
      <c r="U190" s="12">
        <v>92144</v>
      </c>
      <c r="V190" s="12">
        <v>208898</v>
      </c>
      <c r="W190" s="12">
        <v>35518</v>
      </c>
      <c r="X190" s="12">
        <v>0</v>
      </c>
      <c r="Y190" s="12">
        <v>282835</v>
      </c>
      <c r="Z190" s="12">
        <v>260</v>
      </c>
      <c r="AA190" s="12">
        <v>69026</v>
      </c>
      <c r="AB190" s="12">
        <v>77382</v>
      </c>
      <c r="AC190" s="12">
        <v>321761</v>
      </c>
      <c r="AD190" s="12">
        <v>23283</v>
      </c>
      <c r="AE190" s="12">
        <v>172167</v>
      </c>
      <c r="AF190" s="12">
        <v>32746</v>
      </c>
      <c r="AG190" s="13">
        <v>150250</v>
      </c>
      <c r="AH190" s="13">
        <v>892099</v>
      </c>
      <c r="AI190" s="12">
        <v>0</v>
      </c>
      <c r="AJ190" s="12">
        <v>35518</v>
      </c>
      <c r="AK190" s="12">
        <v>23310</v>
      </c>
      <c r="AL190" s="12">
        <v>80817</v>
      </c>
      <c r="AM190" s="13">
        <v>788580</v>
      </c>
      <c r="AN190" s="12">
        <v>68731</v>
      </c>
      <c r="AO190" s="12">
        <v>176352</v>
      </c>
      <c r="AP190" s="12">
        <v>207690</v>
      </c>
      <c r="AQ190" s="12">
        <v>68978</v>
      </c>
      <c r="AR190" s="12">
        <v>52646</v>
      </c>
      <c r="AS190" s="12">
        <v>3982</v>
      </c>
      <c r="AT190" s="12">
        <v>251615</v>
      </c>
      <c r="AU190" s="12">
        <v>140691</v>
      </c>
      <c r="AV190" s="12">
        <v>41182</v>
      </c>
      <c r="AW190" s="12">
        <v>46247</v>
      </c>
      <c r="AX190" s="12">
        <v>164165</v>
      </c>
      <c r="AY190" s="12">
        <v>36535</v>
      </c>
      <c r="AZ190" s="12">
        <v>126896</v>
      </c>
      <c r="BA190" s="12">
        <v>107120</v>
      </c>
      <c r="BB190" s="12">
        <v>115994</v>
      </c>
      <c r="BC190" s="12">
        <v>182903</v>
      </c>
      <c r="BD190" s="13">
        <v>301602</v>
      </c>
      <c r="BE190" s="12">
        <v>218129</v>
      </c>
      <c r="BF190" s="13">
        <v>514125</v>
      </c>
      <c r="BG190" s="12">
        <v>294597</v>
      </c>
      <c r="BH190" s="12">
        <v>30651</v>
      </c>
      <c r="BI190" s="12">
        <v>74168</v>
      </c>
      <c r="BJ190" s="12">
        <v>100211</v>
      </c>
      <c r="BK190" s="12">
        <v>42683</v>
      </c>
      <c r="BL190" s="12">
        <v>45882</v>
      </c>
      <c r="BM190" s="12">
        <v>81056</v>
      </c>
      <c r="BN190" s="12">
        <v>152997</v>
      </c>
      <c r="BO190" s="12">
        <v>86505</v>
      </c>
      <c r="BP190" s="12">
        <v>459662</v>
      </c>
      <c r="BQ190" s="12">
        <v>89271</v>
      </c>
      <c r="BR190" s="12">
        <v>209768</v>
      </c>
      <c r="BS190" s="12">
        <v>99797</v>
      </c>
      <c r="BT190" s="12">
        <v>75203</v>
      </c>
      <c r="BU190" s="13">
        <v>259351</v>
      </c>
      <c r="BV190" s="12">
        <v>163998</v>
      </c>
      <c r="BW190" s="12">
        <v>14517</v>
      </c>
      <c r="BX190" s="12">
        <v>36275</v>
      </c>
      <c r="BY190" s="12">
        <v>0</v>
      </c>
      <c r="BZ190" s="12">
        <f t="shared" si="31"/>
        <v>11722609</v>
      </c>
      <c r="CA190" s="32"/>
    </row>
    <row r="191" spans="1:79" x14ac:dyDescent="0.25">
      <c r="A191" s="31" t="s">
        <v>452</v>
      </c>
      <c r="B191" s="31" t="s">
        <v>453</v>
      </c>
      <c r="C191" s="12"/>
      <c r="D191" s="12"/>
      <c r="E191" s="12"/>
      <c r="F191" s="12"/>
      <c r="G191" s="12"/>
      <c r="H191" s="12"/>
      <c r="I191" s="12"/>
      <c r="J191" s="12"/>
      <c r="K191" s="12">
        <v>0</v>
      </c>
      <c r="L191" s="12">
        <v>0</v>
      </c>
      <c r="M191" s="13"/>
      <c r="N191" s="12"/>
      <c r="O191" s="12"/>
      <c r="P191" s="13"/>
      <c r="Q191" s="12"/>
      <c r="R191" s="13">
        <v>0</v>
      </c>
      <c r="S191" s="12"/>
      <c r="T191" s="12">
        <v>0</v>
      </c>
      <c r="U191" s="12"/>
      <c r="V191" s="12"/>
      <c r="W191" s="12"/>
      <c r="X191" s="12"/>
      <c r="Y191" s="12"/>
      <c r="Z191" s="12"/>
      <c r="AA191" s="12"/>
      <c r="AB191" s="12"/>
      <c r="AC191" s="12">
        <v>0</v>
      </c>
      <c r="AD191" s="12"/>
      <c r="AE191" s="12"/>
      <c r="AF191" s="12"/>
      <c r="AG191" s="13"/>
      <c r="AH191" s="13"/>
      <c r="AI191" s="12"/>
      <c r="AJ191" s="12"/>
      <c r="AK191" s="12"/>
      <c r="AL191" s="12">
        <v>0</v>
      </c>
      <c r="AM191" s="13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12"/>
      <c r="BF191" s="13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3"/>
      <c r="BV191" s="12"/>
      <c r="BW191" s="12"/>
      <c r="BX191" s="12"/>
      <c r="BY191" s="12"/>
      <c r="BZ191" s="12">
        <f t="shared" si="31"/>
        <v>0</v>
      </c>
      <c r="CA191" s="32"/>
    </row>
    <row r="192" spans="1:79" x14ac:dyDescent="0.25">
      <c r="A192" s="31" t="s">
        <v>454</v>
      </c>
      <c r="B192" s="31" t="s">
        <v>455</v>
      </c>
      <c r="C192" s="12">
        <v>1186695</v>
      </c>
      <c r="D192" s="12">
        <v>8179261</v>
      </c>
      <c r="E192" s="12">
        <v>1058678</v>
      </c>
      <c r="F192" s="12">
        <v>1690631</v>
      </c>
      <c r="G192" s="12">
        <v>950925</v>
      </c>
      <c r="H192" s="12">
        <v>1000952</v>
      </c>
      <c r="I192" s="12">
        <v>691976</v>
      </c>
      <c r="J192" s="12">
        <v>3669325</v>
      </c>
      <c r="K192" s="12">
        <v>1087248</v>
      </c>
      <c r="L192" s="12">
        <v>2205542</v>
      </c>
      <c r="M192" s="13">
        <v>6590480</v>
      </c>
      <c r="N192" s="12">
        <v>332249</v>
      </c>
      <c r="O192" s="12">
        <v>779669</v>
      </c>
      <c r="P192" s="13">
        <v>20313425</v>
      </c>
      <c r="Q192" s="12">
        <v>2520804</v>
      </c>
      <c r="R192" s="13">
        <v>2184084</v>
      </c>
      <c r="S192" s="12">
        <v>2972261</v>
      </c>
      <c r="T192" s="12">
        <v>2617147</v>
      </c>
      <c r="U192" s="12">
        <v>2949676</v>
      </c>
      <c r="V192" s="12">
        <v>5005054</v>
      </c>
      <c r="W192" s="12">
        <v>981500</v>
      </c>
      <c r="X192" s="12">
        <v>4044396</v>
      </c>
      <c r="Y192" s="12">
        <v>6362724</v>
      </c>
      <c r="Z192" s="12">
        <v>1010086</v>
      </c>
      <c r="AA192" s="12">
        <v>1137172</v>
      </c>
      <c r="AB192" s="12">
        <v>1287366</v>
      </c>
      <c r="AC192" s="12">
        <v>7684069</v>
      </c>
      <c r="AD192" s="12">
        <v>556430</v>
      </c>
      <c r="AE192" s="12">
        <v>2124579</v>
      </c>
      <c r="AF192" s="12">
        <v>487550</v>
      </c>
      <c r="AG192" s="13">
        <v>3485541</v>
      </c>
      <c r="AH192" s="13">
        <v>21855040</v>
      </c>
      <c r="AI192" s="12">
        <v>5119205</v>
      </c>
      <c r="AJ192" s="12">
        <v>559647</v>
      </c>
      <c r="AK192" s="12">
        <v>373417</v>
      </c>
      <c r="AL192" s="12">
        <v>1507622</v>
      </c>
      <c r="AM192" s="13">
        <v>17802572</v>
      </c>
      <c r="AN192" s="12">
        <v>2042852</v>
      </c>
      <c r="AO192" s="12">
        <v>3310779</v>
      </c>
      <c r="AP192" s="12">
        <v>3609858</v>
      </c>
      <c r="AQ192" s="12">
        <v>1991792</v>
      </c>
      <c r="AR192" s="12">
        <v>1434822</v>
      </c>
      <c r="AS192" s="12">
        <v>1444425</v>
      </c>
      <c r="AT192" s="12">
        <v>4888416</v>
      </c>
      <c r="AU192" s="12">
        <v>2844884</v>
      </c>
      <c r="AV192" s="12">
        <v>733948</v>
      </c>
      <c r="AW192" s="12">
        <v>1994126</v>
      </c>
      <c r="AX192" s="12">
        <v>2275924</v>
      </c>
      <c r="AY192" s="12">
        <v>552835</v>
      </c>
      <c r="AZ192" s="12">
        <v>3276888</v>
      </c>
      <c r="BA192" s="12">
        <v>2701269</v>
      </c>
      <c r="BB192" s="12">
        <v>2167983</v>
      </c>
      <c r="BC192" s="12">
        <v>3092039</v>
      </c>
      <c r="BD192" s="13">
        <v>8331659</v>
      </c>
      <c r="BE192" s="12">
        <v>3651251</v>
      </c>
      <c r="BF192" s="13">
        <v>10685142</v>
      </c>
      <c r="BG192" s="12">
        <v>4567829</v>
      </c>
      <c r="BH192" s="12">
        <v>770375</v>
      </c>
      <c r="BI192" s="12">
        <v>1419328</v>
      </c>
      <c r="BJ192" s="12">
        <v>2382292</v>
      </c>
      <c r="BK192" s="12">
        <v>885360</v>
      </c>
      <c r="BL192" s="12">
        <v>421042</v>
      </c>
      <c r="BM192" s="12">
        <v>1728210</v>
      </c>
      <c r="BN192" s="12">
        <v>2913575</v>
      </c>
      <c r="BO192" s="12">
        <v>2921827</v>
      </c>
      <c r="BP192" s="12">
        <v>7033467</v>
      </c>
      <c r="BQ192" s="12">
        <v>1746183</v>
      </c>
      <c r="BR192" s="12">
        <v>3678739</v>
      </c>
      <c r="BS192" s="12">
        <v>1488241</v>
      </c>
      <c r="BT192" s="12">
        <v>939800</v>
      </c>
      <c r="BU192" s="13">
        <v>4642008</v>
      </c>
      <c r="BV192" s="12">
        <v>841005</v>
      </c>
      <c r="BW192" s="12">
        <v>4417869</v>
      </c>
      <c r="BX192" s="12">
        <v>3538514</v>
      </c>
      <c r="BY192" s="12">
        <v>0</v>
      </c>
      <c r="BZ192" s="12">
        <f t="shared" si="31"/>
        <v>251731554</v>
      </c>
      <c r="CA192" s="32"/>
    </row>
    <row r="193" spans="1:79" x14ac:dyDescent="0.25">
      <c r="A193" s="31" t="s">
        <v>456</v>
      </c>
      <c r="B193" s="31" t="s">
        <v>457</v>
      </c>
      <c r="C193" s="12">
        <v>53725</v>
      </c>
      <c r="D193" s="12"/>
      <c r="E193" s="12">
        <v>21109</v>
      </c>
      <c r="F193" s="12">
        <v>0</v>
      </c>
      <c r="G193" s="12">
        <v>0</v>
      </c>
      <c r="H193" s="12">
        <v>130161</v>
      </c>
      <c r="I193" s="12">
        <v>0</v>
      </c>
      <c r="J193" s="12">
        <v>0</v>
      </c>
      <c r="K193" s="12">
        <v>37354</v>
      </c>
      <c r="L193" s="12">
        <v>86959</v>
      </c>
      <c r="M193" s="13"/>
      <c r="N193" s="12">
        <v>0</v>
      </c>
      <c r="O193" s="12">
        <v>39652</v>
      </c>
      <c r="P193" s="13"/>
      <c r="Q193" s="12">
        <v>0</v>
      </c>
      <c r="R193" s="13">
        <v>120658</v>
      </c>
      <c r="S193" s="12">
        <v>108247</v>
      </c>
      <c r="T193" s="12">
        <v>42609</v>
      </c>
      <c r="U193" s="12">
        <v>46852</v>
      </c>
      <c r="V193" s="12">
        <v>0</v>
      </c>
      <c r="W193" s="12">
        <v>31398</v>
      </c>
      <c r="X193" s="12">
        <v>76279</v>
      </c>
      <c r="Y193" s="12">
        <v>0</v>
      </c>
      <c r="Z193" s="12">
        <v>24577</v>
      </c>
      <c r="AA193" s="12">
        <v>537</v>
      </c>
      <c r="AB193" s="12">
        <v>48043</v>
      </c>
      <c r="AC193" s="12">
        <v>14780</v>
      </c>
      <c r="AD193" s="12">
        <v>0</v>
      </c>
      <c r="AE193" s="12">
        <v>57210</v>
      </c>
      <c r="AF193" s="12">
        <v>30054</v>
      </c>
      <c r="AG193" s="13"/>
      <c r="AH193" s="13"/>
      <c r="AI193" s="12">
        <v>146640</v>
      </c>
      <c r="AJ193" s="12">
        <v>18382</v>
      </c>
      <c r="AK193" s="12">
        <v>7289</v>
      </c>
      <c r="AL193" s="12">
        <v>23386</v>
      </c>
      <c r="AM193" s="13"/>
      <c r="AN193" s="12">
        <v>4406</v>
      </c>
      <c r="AO193" s="12">
        <v>0</v>
      </c>
      <c r="AP193" s="12">
        <v>0</v>
      </c>
      <c r="AQ193" s="12">
        <v>59319</v>
      </c>
      <c r="AR193" s="12">
        <v>31659</v>
      </c>
      <c r="AS193" s="12">
        <v>11355</v>
      </c>
      <c r="AT193" s="12">
        <v>0</v>
      </c>
      <c r="AU193" s="12">
        <v>0</v>
      </c>
      <c r="AV193" s="12">
        <v>39379</v>
      </c>
      <c r="AW193" s="12">
        <v>0</v>
      </c>
      <c r="AX193" s="12">
        <v>0</v>
      </c>
      <c r="AY193" s="12">
        <v>1008</v>
      </c>
      <c r="AZ193" s="12">
        <v>73891</v>
      </c>
      <c r="BA193" s="12">
        <v>72139</v>
      </c>
      <c r="BB193" s="12">
        <v>122026</v>
      </c>
      <c r="BC193" s="12">
        <v>0</v>
      </c>
      <c r="BD193" s="13">
        <v>72129</v>
      </c>
      <c r="BE193" s="12">
        <v>0</v>
      </c>
      <c r="BF193" s="13"/>
      <c r="BG193" s="12">
        <v>0</v>
      </c>
      <c r="BH193" s="12">
        <v>3372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54189</v>
      </c>
      <c r="BR193" s="12">
        <v>40253</v>
      </c>
      <c r="BS193" s="12">
        <v>0</v>
      </c>
      <c r="BT193" s="12">
        <v>0</v>
      </c>
      <c r="BU193" s="13"/>
      <c r="BV193" s="12">
        <v>0</v>
      </c>
      <c r="BW193" s="12">
        <v>0</v>
      </c>
      <c r="BX193" s="12">
        <v>0</v>
      </c>
      <c r="BY193" s="12">
        <v>0</v>
      </c>
      <c r="BZ193" s="12">
        <f t="shared" si="31"/>
        <v>1751026</v>
      </c>
      <c r="CA193" s="32"/>
    </row>
    <row r="194" spans="1:79" x14ac:dyDescent="0.25">
      <c r="A194" s="31" t="s">
        <v>458</v>
      </c>
      <c r="B194" s="31" t="s">
        <v>459</v>
      </c>
      <c r="C194" s="12">
        <v>0</v>
      </c>
      <c r="D194" s="12"/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127520</v>
      </c>
      <c r="M194" s="13"/>
      <c r="N194" s="12">
        <v>0</v>
      </c>
      <c r="O194" s="12">
        <v>0</v>
      </c>
      <c r="P194" s="13">
        <v>712646</v>
      </c>
      <c r="Q194" s="12">
        <v>65904</v>
      </c>
      <c r="R194" s="13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680526</v>
      </c>
      <c r="AD194" s="12">
        <v>0</v>
      </c>
      <c r="AE194" s="12">
        <v>282663</v>
      </c>
      <c r="AF194" s="12">
        <v>0</v>
      </c>
      <c r="AG194" s="13">
        <v>153497</v>
      </c>
      <c r="AH194" s="13"/>
      <c r="AI194" s="12">
        <v>0</v>
      </c>
      <c r="AJ194" s="12">
        <v>0</v>
      </c>
      <c r="AK194" s="12">
        <v>0</v>
      </c>
      <c r="AL194" s="12">
        <v>0</v>
      </c>
      <c r="AM194" s="13"/>
      <c r="AN194" s="12">
        <v>0</v>
      </c>
      <c r="AO194" s="12">
        <v>0</v>
      </c>
      <c r="AP194" s="12">
        <v>128484</v>
      </c>
      <c r="AQ194" s="12">
        <v>0</v>
      </c>
      <c r="AR194" s="12">
        <v>0</v>
      </c>
      <c r="AS194" s="12">
        <v>1578892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3"/>
      <c r="BE194" s="12">
        <v>0</v>
      </c>
      <c r="BF194" s="13"/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3"/>
      <c r="BV194" s="12">
        <v>0</v>
      </c>
      <c r="BW194" s="12">
        <v>593188</v>
      </c>
      <c r="BX194" s="12">
        <v>0</v>
      </c>
      <c r="BY194" s="12">
        <v>0</v>
      </c>
      <c r="BZ194" s="12">
        <f t="shared" si="31"/>
        <v>4323320</v>
      </c>
      <c r="CA194" s="32"/>
    </row>
    <row r="195" spans="1:79" x14ac:dyDescent="0.25">
      <c r="A195" s="31" t="s">
        <v>460</v>
      </c>
      <c r="B195" s="31" t="s">
        <v>461</v>
      </c>
      <c r="C195" s="12">
        <v>0</v>
      </c>
      <c r="D195" s="12"/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3"/>
      <c r="N195" s="12">
        <v>0</v>
      </c>
      <c r="O195" s="12">
        <v>0</v>
      </c>
      <c r="P195" s="13"/>
      <c r="Q195" s="12">
        <v>0</v>
      </c>
      <c r="R195" s="13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3"/>
      <c r="AH195" s="13"/>
      <c r="AI195" s="12">
        <v>0</v>
      </c>
      <c r="AJ195" s="12">
        <v>0</v>
      </c>
      <c r="AK195" s="12">
        <v>0</v>
      </c>
      <c r="AL195" s="12">
        <v>0</v>
      </c>
      <c r="AM195" s="13"/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3"/>
      <c r="BE195" s="12">
        <v>0</v>
      </c>
      <c r="BF195" s="13"/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14731</v>
      </c>
      <c r="BS195" s="12">
        <v>0</v>
      </c>
      <c r="BT195" s="12">
        <v>0</v>
      </c>
      <c r="BU195" s="13"/>
      <c r="BV195" s="12">
        <v>0</v>
      </c>
      <c r="BW195" s="12">
        <v>319991</v>
      </c>
      <c r="BX195" s="12">
        <v>950669</v>
      </c>
      <c r="BY195" s="12">
        <v>0</v>
      </c>
      <c r="BZ195" s="12">
        <f t="shared" si="31"/>
        <v>1285391</v>
      </c>
      <c r="CA195" s="32"/>
    </row>
    <row r="196" spans="1:79" x14ac:dyDescent="0.25">
      <c r="A196" s="31" t="s">
        <v>462</v>
      </c>
      <c r="B196" s="31" t="s">
        <v>463</v>
      </c>
      <c r="C196" s="12">
        <v>1873</v>
      </c>
      <c r="D196" s="12">
        <v>102544</v>
      </c>
      <c r="E196" s="12">
        <v>911</v>
      </c>
      <c r="F196" s="12">
        <v>36744</v>
      </c>
      <c r="G196" s="12">
        <v>1945</v>
      </c>
      <c r="H196" s="12">
        <v>3247</v>
      </c>
      <c r="I196" s="12">
        <v>2489</v>
      </c>
      <c r="J196" s="12">
        <v>84765</v>
      </c>
      <c r="K196" s="12">
        <v>0</v>
      </c>
      <c r="L196" s="12">
        <v>0</v>
      </c>
      <c r="M196" s="13">
        <v>414841</v>
      </c>
      <c r="N196" s="12">
        <v>8587350</v>
      </c>
      <c r="O196" s="12">
        <v>1930</v>
      </c>
      <c r="P196" s="13">
        <v>347983</v>
      </c>
      <c r="Q196" s="12">
        <v>19791</v>
      </c>
      <c r="R196" s="13">
        <v>7334</v>
      </c>
      <c r="S196" s="12">
        <v>34613</v>
      </c>
      <c r="T196" s="12">
        <v>14764</v>
      </c>
      <c r="U196" s="12">
        <v>19088</v>
      </c>
      <c r="V196" s="12">
        <v>4934</v>
      </c>
      <c r="W196" s="12">
        <v>7036</v>
      </c>
      <c r="X196" s="12">
        <v>10524</v>
      </c>
      <c r="Y196" s="12">
        <v>157542</v>
      </c>
      <c r="Z196" s="12">
        <v>0</v>
      </c>
      <c r="AA196" s="12">
        <v>13846</v>
      </c>
      <c r="AB196" s="12">
        <v>855</v>
      </c>
      <c r="AC196" s="12">
        <v>57574</v>
      </c>
      <c r="AD196" s="12">
        <v>140</v>
      </c>
      <c r="AE196" s="12">
        <v>15163</v>
      </c>
      <c r="AF196" s="12">
        <v>0</v>
      </c>
      <c r="AG196" s="13">
        <v>8466</v>
      </c>
      <c r="AH196" s="13">
        <v>804502</v>
      </c>
      <c r="AI196" s="12">
        <v>88143</v>
      </c>
      <c r="AJ196" s="12">
        <v>0</v>
      </c>
      <c r="AK196" s="12">
        <v>8353</v>
      </c>
      <c r="AL196" s="12">
        <v>0</v>
      </c>
      <c r="AM196" s="13">
        <v>296397</v>
      </c>
      <c r="AN196" s="12">
        <v>32934</v>
      </c>
      <c r="AO196" s="12">
        <v>34565</v>
      </c>
      <c r="AP196" s="12">
        <v>24558</v>
      </c>
      <c r="AQ196" s="12">
        <v>69656</v>
      </c>
      <c r="AR196" s="12">
        <v>0</v>
      </c>
      <c r="AS196" s="12">
        <v>0</v>
      </c>
      <c r="AT196" s="12">
        <v>158653</v>
      </c>
      <c r="AU196" s="12">
        <v>45944</v>
      </c>
      <c r="AV196" s="12">
        <v>15608</v>
      </c>
      <c r="AW196" s="12">
        <v>24279</v>
      </c>
      <c r="AX196" s="12">
        <v>29163</v>
      </c>
      <c r="AY196" s="12">
        <v>0</v>
      </c>
      <c r="AZ196" s="12">
        <v>7721</v>
      </c>
      <c r="BA196" s="12">
        <v>0</v>
      </c>
      <c r="BB196" s="12">
        <v>50372</v>
      </c>
      <c r="BC196" s="12">
        <v>40795</v>
      </c>
      <c r="BD196" s="13">
        <v>37930</v>
      </c>
      <c r="BE196" s="12">
        <v>32304</v>
      </c>
      <c r="BF196" s="13">
        <v>84342</v>
      </c>
      <c r="BG196" s="12">
        <v>166320</v>
      </c>
      <c r="BH196" s="12">
        <v>55061</v>
      </c>
      <c r="BI196" s="12">
        <v>38936</v>
      </c>
      <c r="BJ196" s="12">
        <v>108297</v>
      </c>
      <c r="BK196" s="12">
        <v>11148</v>
      </c>
      <c r="BL196" s="12">
        <v>7534</v>
      </c>
      <c r="BM196" s="12">
        <v>84411</v>
      </c>
      <c r="BN196" s="12">
        <v>146094</v>
      </c>
      <c r="BO196" s="12">
        <v>43160</v>
      </c>
      <c r="BP196" s="12">
        <v>22147</v>
      </c>
      <c r="BQ196" s="12">
        <v>0</v>
      </c>
      <c r="BR196" s="12">
        <v>0</v>
      </c>
      <c r="BS196" s="12">
        <v>24731</v>
      </c>
      <c r="BT196" s="12">
        <v>12807</v>
      </c>
      <c r="BU196" s="13">
        <v>79765</v>
      </c>
      <c r="BV196" s="12">
        <v>29223</v>
      </c>
      <c r="BW196" s="12">
        <v>60840</v>
      </c>
      <c r="BX196" s="12">
        <v>30998</v>
      </c>
      <c r="BY196" s="12">
        <v>0</v>
      </c>
      <c r="BZ196" s="12">
        <f t="shared" si="31"/>
        <v>12765983</v>
      </c>
      <c r="CA196" s="32"/>
    </row>
    <row r="197" spans="1:79" x14ac:dyDescent="0.25">
      <c r="A197" s="31" t="s">
        <v>464</v>
      </c>
      <c r="B197" s="31" t="s">
        <v>465</v>
      </c>
      <c r="C197" s="12">
        <v>0</v>
      </c>
      <c r="D197" s="12"/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3"/>
      <c r="N197" s="12">
        <v>0</v>
      </c>
      <c r="O197" s="12">
        <v>0</v>
      </c>
      <c r="P197" s="13"/>
      <c r="Q197" s="12">
        <v>0</v>
      </c>
      <c r="R197" s="13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3"/>
      <c r="AH197" s="13"/>
      <c r="AI197" s="12">
        <v>0</v>
      </c>
      <c r="AJ197" s="12">
        <v>0</v>
      </c>
      <c r="AK197" s="12">
        <v>0</v>
      </c>
      <c r="AL197" s="12">
        <v>0</v>
      </c>
      <c r="AM197" s="13"/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3"/>
      <c r="BE197" s="12">
        <v>0</v>
      </c>
      <c r="BF197" s="13"/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3"/>
      <c r="BV197" s="12">
        <v>0</v>
      </c>
      <c r="BW197" s="12">
        <v>0</v>
      </c>
      <c r="BX197" s="12">
        <v>21003</v>
      </c>
      <c r="BY197" s="12">
        <v>0</v>
      </c>
      <c r="BZ197" s="12">
        <f t="shared" si="31"/>
        <v>21003</v>
      </c>
      <c r="CA197" s="32"/>
    </row>
    <row r="198" spans="1:79" x14ac:dyDescent="0.25">
      <c r="A198" s="31" t="s">
        <v>466</v>
      </c>
      <c r="B198" s="31" t="s">
        <v>467</v>
      </c>
      <c r="C198" s="12">
        <v>0</v>
      </c>
      <c r="D198" s="12">
        <v>41359</v>
      </c>
      <c r="E198" s="12">
        <v>0</v>
      </c>
      <c r="F198" s="12">
        <v>43659</v>
      </c>
      <c r="G198" s="12">
        <v>0</v>
      </c>
      <c r="H198" s="12">
        <v>17779</v>
      </c>
      <c r="I198" s="12">
        <v>0</v>
      </c>
      <c r="J198" s="12">
        <v>44032</v>
      </c>
      <c r="K198" s="12">
        <v>0</v>
      </c>
      <c r="L198" s="12">
        <v>0</v>
      </c>
      <c r="M198" s="13">
        <v>70169</v>
      </c>
      <c r="N198" s="12">
        <v>45881</v>
      </c>
      <c r="O198" s="12">
        <v>0</v>
      </c>
      <c r="P198" s="13">
        <v>99570</v>
      </c>
      <c r="Q198" s="12">
        <v>0</v>
      </c>
      <c r="R198" s="13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12840</v>
      </c>
      <c r="AC198" s="12">
        <v>0</v>
      </c>
      <c r="AD198" s="12">
        <v>0</v>
      </c>
      <c r="AE198" s="12">
        <v>0</v>
      </c>
      <c r="AF198" s="12">
        <v>0</v>
      </c>
      <c r="AG198" s="13"/>
      <c r="AH198" s="13">
        <v>31176</v>
      </c>
      <c r="AI198" s="12">
        <v>56528</v>
      </c>
      <c r="AJ198" s="12">
        <v>0</v>
      </c>
      <c r="AK198" s="12">
        <v>0</v>
      </c>
      <c r="AL198" s="12">
        <v>75044</v>
      </c>
      <c r="AM198" s="13"/>
      <c r="AN198" s="12">
        <v>0</v>
      </c>
      <c r="AO198" s="12">
        <v>0</v>
      </c>
      <c r="AP198" s="12">
        <v>0</v>
      </c>
      <c r="AQ198" s="12">
        <v>15945</v>
      </c>
      <c r="AR198" s="12">
        <v>0</v>
      </c>
      <c r="AS198" s="12">
        <v>0</v>
      </c>
      <c r="AT198" s="12">
        <v>46630</v>
      </c>
      <c r="AU198" s="12">
        <v>0</v>
      </c>
      <c r="AV198" s="12">
        <v>0</v>
      </c>
      <c r="AW198" s="12">
        <v>0</v>
      </c>
      <c r="AX198" s="12">
        <v>64424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3"/>
      <c r="BE198" s="12">
        <v>122011</v>
      </c>
      <c r="BF198" s="13">
        <v>58231</v>
      </c>
      <c r="BG198" s="12">
        <v>101661</v>
      </c>
      <c r="BH198" s="12">
        <v>0</v>
      </c>
      <c r="BI198" s="12">
        <v>0</v>
      </c>
      <c r="BJ198" s="12">
        <v>0</v>
      </c>
      <c r="BK198" s="12">
        <v>75565</v>
      </c>
      <c r="BL198" s="12">
        <v>0</v>
      </c>
      <c r="BM198" s="12">
        <v>0</v>
      </c>
      <c r="BN198" s="12">
        <v>0</v>
      </c>
      <c r="BO198" s="12">
        <v>59166</v>
      </c>
      <c r="BP198" s="12">
        <v>27929</v>
      </c>
      <c r="BQ198" s="12">
        <v>0</v>
      </c>
      <c r="BR198" s="12">
        <v>0</v>
      </c>
      <c r="BS198" s="12">
        <v>0</v>
      </c>
      <c r="BT198" s="12">
        <v>0</v>
      </c>
      <c r="BU198" s="13"/>
      <c r="BV198" s="12">
        <v>0</v>
      </c>
      <c r="BW198" s="12">
        <v>0</v>
      </c>
      <c r="BX198" s="12">
        <v>0</v>
      </c>
      <c r="BY198" s="12">
        <v>0</v>
      </c>
      <c r="BZ198" s="12">
        <f t="shared" si="31"/>
        <v>1109599</v>
      </c>
      <c r="CA198" s="32"/>
    </row>
    <row r="199" spans="1:79" x14ac:dyDescent="0.25">
      <c r="A199" s="31" t="s">
        <v>468</v>
      </c>
      <c r="B199" s="31" t="s">
        <v>469</v>
      </c>
      <c r="C199" s="12">
        <v>145750</v>
      </c>
      <c r="D199" s="12">
        <v>838348</v>
      </c>
      <c r="E199" s="12">
        <v>109381</v>
      </c>
      <c r="F199" s="12">
        <v>112071</v>
      </c>
      <c r="G199" s="12">
        <v>124321</v>
      </c>
      <c r="H199" s="12">
        <v>110739</v>
      </c>
      <c r="I199" s="12">
        <v>44382</v>
      </c>
      <c r="J199" s="12">
        <v>297542</v>
      </c>
      <c r="K199" s="12">
        <v>171865</v>
      </c>
      <c r="L199" s="12">
        <v>230171</v>
      </c>
      <c r="M199" s="13">
        <v>573328</v>
      </c>
      <c r="N199" s="12">
        <v>929747</v>
      </c>
      <c r="O199" s="12">
        <v>85256</v>
      </c>
      <c r="P199" s="13">
        <v>1888347</v>
      </c>
      <c r="Q199" s="12">
        <v>349286</v>
      </c>
      <c r="R199" s="13">
        <v>269969</v>
      </c>
      <c r="S199" s="12">
        <v>340864</v>
      </c>
      <c r="T199" s="12">
        <v>164380</v>
      </c>
      <c r="U199" s="12">
        <v>333221</v>
      </c>
      <c r="V199" s="12">
        <v>534599</v>
      </c>
      <c r="W199" s="12">
        <v>67399</v>
      </c>
      <c r="X199" s="12">
        <v>363673</v>
      </c>
      <c r="Y199" s="12">
        <v>604352</v>
      </c>
      <c r="Z199" s="12">
        <v>168648</v>
      </c>
      <c r="AA199" s="12">
        <v>84668</v>
      </c>
      <c r="AB199" s="12">
        <v>136097</v>
      </c>
      <c r="AC199" s="12">
        <v>589909</v>
      </c>
      <c r="AD199" s="12">
        <v>38468</v>
      </c>
      <c r="AE199" s="12">
        <v>154828</v>
      </c>
      <c r="AF199" s="12">
        <v>59816</v>
      </c>
      <c r="AG199" s="13">
        <v>364443</v>
      </c>
      <c r="AH199" s="13">
        <v>1896607</v>
      </c>
      <c r="AI199" s="12">
        <v>487941</v>
      </c>
      <c r="AJ199" s="12">
        <v>48691</v>
      </c>
      <c r="AK199" s="12">
        <v>46674</v>
      </c>
      <c r="AL199" s="12">
        <v>60779</v>
      </c>
      <c r="AM199" s="13">
        <v>1349550</v>
      </c>
      <c r="AN199" s="12">
        <v>102217</v>
      </c>
      <c r="AO199" s="12">
        <v>417624</v>
      </c>
      <c r="AP199" s="12">
        <v>393118</v>
      </c>
      <c r="AQ199" s="12">
        <v>261796</v>
      </c>
      <c r="AR199" s="12">
        <v>149545</v>
      </c>
      <c r="AS199" s="12">
        <v>12469</v>
      </c>
      <c r="AT199" s="12">
        <v>843432</v>
      </c>
      <c r="AU199" s="12">
        <v>189732</v>
      </c>
      <c r="AV199" s="12">
        <v>84522</v>
      </c>
      <c r="AW199" s="12">
        <v>124326</v>
      </c>
      <c r="AX199" s="12">
        <v>208030</v>
      </c>
      <c r="AY199" s="12">
        <v>48346</v>
      </c>
      <c r="AZ199" s="12">
        <v>218773</v>
      </c>
      <c r="BA199" s="12">
        <v>210833</v>
      </c>
      <c r="BB199" s="12">
        <v>209557</v>
      </c>
      <c r="BC199" s="12">
        <v>416447</v>
      </c>
      <c r="BD199" s="13">
        <v>1332344</v>
      </c>
      <c r="BE199" s="12">
        <v>359450</v>
      </c>
      <c r="BF199" s="13">
        <v>1015996</v>
      </c>
      <c r="BG199" s="12">
        <v>503860</v>
      </c>
      <c r="BH199" s="12">
        <v>84686</v>
      </c>
      <c r="BI199" s="12">
        <v>179323</v>
      </c>
      <c r="BJ199" s="12">
        <v>350052</v>
      </c>
      <c r="BK199" s="12">
        <v>62061</v>
      </c>
      <c r="BL199" s="12">
        <v>79027</v>
      </c>
      <c r="BM199" s="12">
        <v>222031</v>
      </c>
      <c r="BN199" s="12">
        <v>423086</v>
      </c>
      <c r="BO199" s="12">
        <v>251272</v>
      </c>
      <c r="BP199" s="12">
        <v>728260</v>
      </c>
      <c r="BQ199" s="12">
        <v>148015</v>
      </c>
      <c r="BR199" s="12">
        <v>272295</v>
      </c>
      <c r="BS199" s="12">
        <v>188280</v>
      </c>
      <c r="BT199" s="12">
        <v>83627</v>
      </c>
      <c r="BU199" s="13">
        <v>463696</v>
      </c>
      <c r="BV199" s="12">
        <v>176398</v>
      </c>
      <c r="BW199" s="12">
        <v>452163</v>
      </c>
      <c r="BX199" s="12">
        <v>359055</v>
      </c>
      <c r="BY199" s="12">
        <v>0</v>
      </c>
      <c r="BZ199" s="12">
        <f t="shared" si="31"/>
        <v>25801854</v>
      </c>
      <c r="CA199" s="32"/>
    </row>
    <row r="200" spans="1:79" x14ac:dyDescent="0.25">
      <c r="A200" s="31" t="s">
        <v>470</v>
      </c>
      <c r="B200" s="31" t="s">
        <v>471</v>
      </c>
      <c r="C200" s="12">
        <v>0</v>
      </c>
      <c r="D200" s="12"/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3"/>
      <c r="N200" s="12">
        <v>0</v>
      </c>
      <c r="O200" s="12">
        <v>0</v>
      </c>
      <c r="P200" s="13"/>
      <c r="Q200" s="12">
        <v>0</v>
      </c>
      <c r="R200" s="13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3"/>
      <c r="AH200" s="13"/>
      <c r="AI200" s="12">
        <v>0</v>
      </c>
      <c r="AJ200" s="12">
        <v>0</v>
      </c>
      <c r="AK200" s="12">
        <v>0</v>
      </c>
      <c r="AL200" s="12">
        <v>0</v>
      </c>
      <c r="AM200" s="13"/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3"/>
      <c r="BE200" s="12">
        <v>0</v>
      </c>
      <c r="BF200" s="13"/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3"/>
      <c r="BV200" s="12">
        <v>0</v>
      </c>
      <c r="BW200" s="12">
        <v>0</v>
      </c>
      <c r="BX200" s="12">
        <v>11120</v>
      </c>
      <c r="BY200" s="12">
        <v>0</v>
      </c>
      <c r="BZ200" s="12">
        <f t="shared" si="31"/>
        <v>11120</v>
      </c>
      <c r="CA200" s="32"/>
    </row>
    <row r="201" spans="1:79" x14ac:dyDescent="0.25">
      <c r="A201" s="31" t="s">
        <v>472</v>
      </c>
      <c r="B201" s="31" t="s">
        <v>235</v>
      </c>
      <c r="C201" s="12"/>
      <c r="D201" s="12"/>
      <c r="E201" s="12"/>
      <c r="F201" s="12"/>
      <c r="G201" s="12"/>
      <c r="H201" s="12"/>
      <c r="I201" s="12"/>
      <c r="J201" s="12"/>
      <c r="K201" s="12">
        <v>0</v>
      </c>
      <c r="L201" s="12">
        <v>0</v>
      </c>
      <c r="M201" s="13"/>
      <c r="N201" s="12"/>
      <c r="O201" s="12"/>
      <c r="P201" s="13"/>
      <c r="Q201" s="12"/>
      <c r="R201" s="13">
        <v>0</v>
      </c>
      <c r="S201" s="12"/>
      <c r="T201" s="12">
        <v>0</v>
      </c>
      <c r="U201" s="12"/>
      <c r="V201" s="12"/>
      <c r="W201" s="12"/>
      <c r="X201" s="12"/>
      <c r="Y201" s="12"/>
      <c r="Z201" s="12"/>
      <c r="AA201" s="12"/>
      <c r="AB201" s="12"/>
      <c r="AC201" s="12">
        <v>0</v>
      </c>
      <c r="AD201" s="12"/>
      <c r="AE201" s="12"/>
      <c r="AF201" s="12"/>
      <c r="AG201" s="13"/>
      <c r="AH201" s="13"/>
      <c r="AI201" s="12"/>
      <c r="AJ201" s="12"/>
      <c r="AK201" s="12"/>
      <c r="AL201" s="12">
        <v>0</v>
      </c>
      <c r="AM201" s="13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12"/>
      <c r="BF201" s="13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3"/>
      <c r="BV201" s="12"/>
      <c r="BW201" s="12"/>
      <c r="BX201" s="12"/>
      <c r="BY201" s="12"/>
      <c r="BZ201" s="12">
        <f t="shared" si="31"/>
        <v>0</v>
      </c>
      <c r="CA201" s="32"/>
    </row>
    <row r="202" spans="1:79" x14ac:dyDescent="0.25">
      <c r="A202" s="31" t="s">
        <v>473</v>
      </c>
      <c r="B202" s="31" t="s">
        <v>474</v>
      </c>
      <c r="C202" s="12">
        <v>77488</v>
      </c>
      <c r="D202" s="12">
        <v>286341</v>
      </c>
      <c r="E202" s="12">
        <v>0</v>
      </c>
      <c r="F202" s="12">
        <v>121132</v>
      </c>
      <c r="G202" s="12">
        <v>0</v>
      </c>
      <c r="H202" s="12">
        <v>0</v>
      </c>
      <c r="I202" s="12">
        <v>0</v>
      </c>
      <c r="J202" s="12">
        <v>380116</v>
      </c>
      <c r="K202" s="12">
        <v>66311</v>
      </c>
      <c r="L202" s="12">
        <v>0</v>
      </c>
      <c r="M202" s="13">
        <v>132070</v>
      </c>
      <c r="N202" s="12">
        <v>127354</v>
      </c>
      <c r="O202" s="12">
        <v>0</v>
      </c>
      <c r="P202" s="13">
        <v>268995</v>
      </c>
      <c r="Q202" s="12">
        <v>152954</v>
      </c>
      <c r="R202" s="13">
        <v>67141</v>
      </c>
      <c r="S202" s="12">
        <v>101544</v>
      </c>
      <c r="T202" s="12">
        <v>0</v>
      </c>
      <c r="U202" s="12">
        <v>70875</v>
      </c>
      <c r="V202" s="12">
        <v>178048</v>
      </c>
      <c r="W202" s="12">
        <v>0</v>
      </c>
      <c r="X202" s="12">
        <v>66303</v>
      </c>
      <c r="Y202" s="12">
        <v>202230</v>
      </c>
      <c r="Z202" s="12">
        <v>0</v>
      </c>
      <c r="AA202" s="12">
        <v>108273</v>
      </c>
      <c r="AB202" s="12">
        <v>49412</v>
      </c>
      <c r="AC202" s="12">
        <v>271043</v>
      </c>
      <c r="AD202" s="12">
        <v>0</v>
      </c>
      <c r="AE202" s="12">
        <v>0</v>
      </c>
      <c r="AF202" s="12">
        <v>0</v>
      </c>
      <c r="AG202" s="13">
        <v>57491</v>
      </c>
      <c r="AH202" s="13">
        <v>493334</v>
      </c>
      <c r="AI202" s="12">
        <v>154017</v>
      </c>
      <c r="AJ202" s="12">
        <v>0</v>
      </c>
      <c r="AK202" s="12">
        <v>0</v>
      </c>
      <c r="AL202" s="12">
        <v>76351</v>
      </c>
      <c r="AM202" s="13">
        <v>448686</v>
      </c>
      <c r="AN202" s="12">
        <v>0</v>
      </c>
      <c r="AO202" s="12">
        <v>129182</v>
      </c>
      <c r="AP202" s="12">
        <v>147444</v>
      </c>
      <c r="AQ202" s="12">
        <v>126401</v>
      </c>
      <c r="AR202" s="12">
        <v>0</v>
      </c>
      <c r="AS202" s="12">
        <v>0</v>
      </c>
      <c r="AT202" s="12">
        <v>86771</v>
      </c>
      <c r="AU202" s="12">
        <v>135756</v>
      </c>
      <c r="AV202" s="12">
        <v>97412</v>
      </c>
      <c r="AW202" s="12">
        <v>0</v>
      </c>
      <c r="AX202" s="12">
        <v>89444</v>
      </c>
      <c r="AY202" s="12">
        <v>0</v>
      </c>
      <c r="AZ202" s="12">
        <v>21556</v>
      </c>
      <c r="BA202" s="12">
        <v>78594</v>
      </c>
      <c r="BB202" s="12">
        <v>74138</v>
      </c>
      <c r="BC202" s="12">
        <v>119281</v>
      </c>
      <c r="BD202" s="13"/>
      <c r="BE202" s="12">
        <v>200940</v>
      </c>
      <c r="BF202" s="13">
        <v>298381</v>
      </c>
      <c r="BG202" s="12">
        <v>200310</v>
      </c>
      <c r="BH202" s="12">
        <v>61468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392047</v>
      </c>
      <c r="BP202" s="12">
        <v>199715</v>
      </c>
      <c r="BQ202" s="12">
        <v>0</v>
      </c>
      <c r="BR202" s="12">
        <v>49316</v>
      </c>
      <c r="BS202" s="12">
        <v>0</v>
      </c>
      <c r="BT202" s="12">
        <v>91926</v>
      </c>
      <c r="BU202" s="13">
        <v>275581</v>
      </c>
      <c r="BV202" s="12">
        <v>0</v>
      </c>
      <c r="BW202" s="12">
        <v>0</v>
      </c>
      <c r="BX202" s="12">
        <v>0</v>
      </c>
      <c r="BY202" s="12">
        <v>0</v>
      </c>
      <c r="BZ202" s="12">
        <f t="shared" si="31"/>
        <v>6833172</v>
      </c>
      <c r="CA202" s="32"/>
    </row>
    <row r="203" spans="1:79" x14ac:dyDescent="0.25">
      <c r="A203" s="31" t="s">
        <v>475</v>
      </c>
      <c r="B203" s="31" t="s">
        <v>476</v>
      </c>
      <c r="C203" s="12">
        <v>0</v>
      </c>
      <c r="D203" s="12">
        <v>18123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3"/>
      <c r="N203" s="12">
        <v>0</v>
      </c>
      <c r="O203" s="12">
        <v>0</v>
      </c>
      <c r="P203" s="13">
        <v>28545</v>
      </c>
      <c r="Q203" s="12">
        <v>0</v>
      </c>
      <c r="R203" s="13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22545</v>
      </c>
      <c r="AD203" s="12">
        <v>0</v>
      </c>
      <c r="AE203" s="12">
        <v>0</v>
      </c>
      <c r="AF203" s="12">
        <v>0</v>
      </c>
      <c r="AG203" s="13"/>
      <c r="AH203" s="13">
        <v>35375</v>
      </c>
      <c r="AI203" s="12">
        <v>0</v>
      </c>
      <c r="AJ203" s="12">
        <v>0</v>
      </c>
      <c r="AK203" s="12">
        <v>0</v>
      </c>
      <c r="AL203" s="12">
        <v>0</v>
      </c>
      <c r="AM203" s="13">
        <v>46249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25284</v>
      </c>
      <c r="AY203" s="12">
        <v>0</v>
      </c>
      <c r="AZ203" s="12">
        <v>0</v>
      </c>
      <c r="BA203" s="12">
        <v>0</v>
      </c>
      <c r="BB203" s="12">
        <v>24471</v>
      </c>
      <c r="BC203" s="12">
        <v>0</v>
      </c>
      <c r="BD203" s="13"/>
      <c r="BE203" s="12">
        <v>36696</v>
      </c>
      <c r="BF203" s="13"/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29375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3">
        <v>30288</v>
      </c>
      <c r="BV203" s="12">
        <v>0</v>
      </c>
      <c r="BW203" s="12">
        <v>0</v>
      </c>
      <c r="BX203" s="12">
        <v>0</v>
      </c>
      <c r="BY203" s="12">
        <v>0</v>
      </c>
      <c r="BZ203" s="12">
        <f t="shared" si="31"/>
        <v>296951</v>
      </c>
      <c r="CA203" s="32"/>
    </row>
    <row r="204" spans="1:79" x14ac:dyDescent="0.25">
      <c r="A204" s="31" t="s">
        <v>477</v>
      </c>
      <c r="B204" s="31" t="s">
        <v>478</v>
      </c>
      <c r="C204" s="12">
        <v>0</v>
      </c>
      <c r="D204" s="12"/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3"/>
      <c r="N204" s="12">
        <v>0</v>
      </c>
      <c r="O204" s="12">
        <v>0</v>
      </c>
      <c r="P204" s="13"/>
      <c r="Q204" s="12">
        <v>0</v>
      </c>
      <c r="R204" s="13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3"/>
      <c r="AH204" s="13"/>
      <c r="AI204" s="12">
        <v>0</v>
      </c>
      <c r="AJ204" s="12">
        <v>0</v>
      </c>
      <c r="AK204" s="12">
        <v>0</v>
      </c>
      <c r="AL204" s="12">
        <v>0</v>
      </c>
      <c r="AM204" s="13"/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268650</v>
      </c>
      <c r="BA204" s="12">
        <v>0</v>
      </c>
      <c r="BB204" s="12">
        <v>0</v>
      </c>
      <c r="BC204" s="12">
        <v>0</v>
      </c>
      <c r="BD204" s="13"/>
      <c r="BE204" s="12">
        <v>0</v>
      </c>
      <c r="BF204" s="13"/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3"/>
      <c r="BV204" s="12">
        <v>0</v>
      </c>
      <c r="BW204" s="12">
        <v>0</v>
      </c>
      <c r="BX204" s="12">
        <v>0</v>
      </c>
      <c r="BY204" s="12">
        <v>0</v>
      </c>
      <c r="BZ204" s="12">
        <f t="shared" si="31"/>
        <v>268650</v>
      </c>
      <c r="CA204" s="32"/>
    </row>
    <row r="205" spans="1:79" x14ac:dyDescent="0.25">
      <c r="A205" s="31" t="s">
        <v>479</v>
      </c>
      <c r="B205" s="31" t="s">
        <v>480</v>
      </c>
      <c r="C205" s="12"/>
      <c r="D205" s="12"/>
      <c r="E205" s="12"/>
      <c r="F205" s="12"/>
      <c r="G205" s="12"/>
      <c r="H205" s="12"/>
      <c r="I205" s="12"/>
      <c r="J205" s="12"/>
      <c r="K205" s="12">
        <v>0</v>
      </c>
      <c r="L205" s="12">
        <v>0</v>
      </c>
      <c r="M205" s="13"/>
      <c r="N205" s="12"/>
      <c r="O205" s="12"/>
      <c r="P205" s="13"/>
      <c r="Q205" s="12"/>
      <c r="R205" s="13">
        <v>0</v>
      </c>
      <c r="S205" s="12"/>
      <c r="T205" s="12">
        <v>0</v>
      </c>
      <c r="U205" s="12"/>
      <c r="V205" s="12"/>
      <c r="W205" s="12"/>
      <c r="X205" s="12"/>
      <c r="Y205" s="12"/>
      <c r="Z205" s="12"/>
      <c r="AA205" s="12"/>
      <c r="AB205" s="12"/>
      <c r="AC205" s="12">
        <v>0</v>
      </c>
      <c r="AD205" s="12"/>
      <c r="AE205" s="12"/>
      <c r="AF205" s="12"/>
      <c r="AG205" s="13"/>
      <c r="AH205" s="13"/>
      <c r="AI205" s="12"/>
      <c r="AJ205" s="12"/>
      <c r="AK205" s="12"/>
      <c r="AL205" s="12">
        <v>0</v>
      </c>
      <c r="AM205" s="13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12"/>
      <c r="BF205" s="13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3"/>
      <c r="BV205" s="12"/>
      <c r="BW205" s="12"/>
      <c r="BX205" s="12"/>
      <c r="BY205" s="12"/>
      <c r="BZ205" s="12">
        <f t="shared" si="31"/>
        <v>0</v>
      </c>
      <c r="CA205" s="32"/>
    </row>
    <row r="206" spans="1:79" x14ac:dyDescent="0.25">
      <c r="A206" s="31" t="s">
        <v>481</v>
      </c>
      <c r="B206" s="31" t="s">
        <v>482</v>
      </c>
      <c r="C206" s="12">
        <v>962296</v>
      </c>
      <c r="D206" s="12">
        <v>5149374</v>
      </c>
      <c r="E206" s="12">
        <v>421322</v>
      </c>
      <c r="F206" s="12">
        <v>2038780</v>
      </c>
      <c r="G206" s="12">
        <v>870949</v>
      </c>
      <c r="H206" s="12">
        <v>758662</v>
      </c>
      <c r="I206" s="12">
        <v>699564</v>
      </c>
      <c r="J206" s="12">
        <v>2595646</v>
      </c>
      <c r="K206" s="12">
        <v>1073970</v>
      </c>
      <c r="L206" s="12">
        <v>1890596</v>
      </c>
      <c r="M206" s="13">
        <v>4737516</v>
      </c>
      <c r="N206" s="12">
        <v>6364922</v>
      </c>
      <c r="O206" s="12">
        <v>813587</v>
      </c>
      <c r="P206" s="13">
        <v>12709169</v>
      </c>
      <c r="Q206" s="12">
        <v>2224804</v>
      </c>
      <c r="R206" s="13">
        <v>1578538</v>
      </c>
      <c r="S206" s="12">
        <v>1898753</v>
      </c>
      <c r="T206" s="12">
        <v>1811486</v>
      </c>
      <c r="U206" s="12">
        <v>1505806</v>
      </c>
      <c r="V206" s="12">
        <v>2821391</v>
      </c>
      <c r="W206" s="12">
        <v>487160</v>
      </c>
      <c r="X206" s="12">
        <v>1132312</v>
      </c>
      <c r="Y206" s="12">
        <v>4844992</v>
      </c>
      <c r="Z206" s="12">
        <v>630896</v>
      </c>
      <c r="AA206" s="12">
        <v>798473</v>
      </c>
      <c r="AB206" s="12">
        <v>1007566</v>
      </c>
      <c r="AC206" s="12">
        <v>4092441</v>
      </c>
      <c r="AD206" s="12">
        <v>451995</v>
      </c>
      <c r="AE206" s="12">
        <v>1171736</v>
      </c>
      <c r="AF206" s="12">
        <v>519089</v>
      </c>
      <c r="AG206" s="13">
        <v>2217239</v>
      </c>
      <c r="AH206" s="13">
        <v>14655603</v>
      </c>
      <c r="AI206" s="12">
        <v>2134635</v>
      </c>
      <c r="AJ206" s="12">
        <v>436206</v>
      </c>
      <c r="AK206" s="12">
        <v>550901</v>
      </c>
      <c r="AL206" s="12">
        <v>1895540</v>
      </c>
      <c r="AM206" s="13">
        <v>8041995</v>
      </c>
      <c r="AN206" s="12">
        <v>939691</v>
      </c>
      <c r="AO206" s="12">
        <v>2288041</v>
      </c>
      <c r="AP206" s="12">
        <v>2835287</v>
      </c>
      <c r="AQ206" s="12">
        <v>1709457</v>
      </c>
      <c r="AR206" s="12">
        <v>758884</v>
      </c>
      <c r="AS206" s="12">
        <v>669146</v>
      </c>
      <c r="AT206" s="12">
        <v>4624266</v>
      </c>
      <c r="AU206" s="12">
        <v>2070436</v>
      </c>
      <c r="AV206" s="12">
        <v>609361</v>
      </c>
      <c r="AW206" s="12">
        <v>1024427</v>
      </c>
      <c r="AX206" s="12">
        <v>3353100</v>
      </c>
      <c r="AY206" s="12">
        <v>326322</v>
      </c>
      <c r="AZ206" s="12">
        <v>1303613</v>
      </c>
      <c r="BA206" s="12">
        <v>1197976</v>
      </c>
      <c r="BB206" s="12">
        <v>1471028</v>
      </c>
      <c r="BC206" s="12">
        <v>2648525</v>
      </c>
      <c r="BD206" s="13">
        <v>3222639</v>
      </c>
      <c r="BE206" s="12">
        <v>3071751</v>
      </c>
      <c r="BF206" s="13">
        <v>5797298</v>
      </c>
      <c r="BG206" s="12">
        <v>4345744</v>
      </c>
      <c r="BH206" s="12">
        <v>867772</v>
      </c>
      <c r="BI206" s="12">
        <v>1197558</v>
      </c>
      <c r="BJ206" s="12">
        <v>1905226</v>
      </c>
      <c r="BK206" s="12">
        <v>754491</v>
      </c>
      <c r="BL206" s="12">
        <v>757096</v>
      </c>
      <c r="BM206" s="12">
        <v>1711460</v>
      </c>
      <c r="BN206" s="12">
        <v>2264979</v>
      </c>
      <c r="BO206" s="12">
        <v>2099018</v>
      </c>
      <c r="BP206" s="12">
        <v>3765948</v>
      </c>
      <c r="BQ206" s="12">
        <v>1178814</v>
      </c>
      <c r="BR206" s="12">
        <v>2045895</v>
      </c>
      <c r="BS206" s="12">
        <v>1291182</v>
      </c>
      <c r="BT206" s="12">
        <v>1383050</v>
      </c>
      <c r="BU206" s="13">
        <v>2862746</v>
      </c>
      <c r="BV206" s="12">
        <v>2795776</v>
      </c>
      <c r="BW206" s="12">
        <v>2551989</v>
      </c>
      <c r="BX206" s="12">
        <v>2239146</v>
      </c>
      <c r="BY206" s="12">
        <v>0</v>
      </c>
      <c r="BZ206" s="12">
        <f t="shared" si="31"/>
        <v>173935048</v>
      </c>
      <c r="CA206" s="32"/>
    </row>
    <row r="207" spans="1:79" x14ac:dyDescent="0.25">
      <c r="A207" s="31" t="s">
        <v>483</v>
      </c>
      <c r="B207" s="31" t="s">
        <v>484</v>
      </c>
      <c r="C207" s="12">
        <v>54864</v>
      </c>
      <c r="D207" s="12">
        <v>201002</v>
      </c>
      <c r="E207" s="12">
        <v>16402</v>
      </c>
      <c r="F207" s="12">
        <v>77951</v>
      </c>
      <c r="G207" s="12">
        <v>77765</v>
      </c>
      <c r="H207" s="12">
        <v>28274</v>
      </c>
      <c r="I207" s="12">
        <v>25719</v>
      </c>
      <c r="J207" s="12">
        <v>72096</v>
      </c>
      <c r="K207" s="12">
        <v>36151</v>
      </c>
      <c r="L207" s="12">
        <v>68350</v>
      </c>
      <c r="M207" s="13">
        <v>120491</v>
      </c>
      <c r="N207" s="12">
        <v>358576</v>
      </c>
      <c r="O207" s="12">
        <v>32959</v>
      </c>
      <c r="P207" s="13">
        <v>383594</v>
      </c>
      <c r="Q207" s="12">
        <v>85643</v>
      </c>
      <c r="R207" s="13">
        <v>68070</v>
      </c>
      <c r="S207" s="12">
        <v>47078</v>
      </c>
      <c r="T207" s="12">
        <v>53640</v>
      </c>
      <c r="U207" s="12">
        <v>97633</v>
      </c>
      <c r="V207" s="12">
        <v>90741</v>
      </c>
      <c r="W207" s="12">
        <v>19367</v>
      </c>
      <c r="X207" s="12">
        <v>30556</v>
      </c>
      <c r="Y207" s="12">
        <v>258541</v>
      </c>
      <c r="Z207" s="12">
        <v>27978</v>
      </c>
      <c r="AA207" s="12">
        <v>42983</v>
      </c>
      <c r="AB207" s="12">
        <v>30843</v>
      </c>
      <c r="AC207" s="12">
        <v>201271</v>
      </c>
      <c r="AD207" s="12">
        <v>10263</v>
      </c>
      <c r="AE207" s="12">
        <v>37112</v>
      </c>
      <c r="AF207" s="12">
        <v>25037</v>
      </c>
      <c r="AG207" s="13">
        <v>69149</v>
      </c>
      <c r="AH207" s="13">
        <v>630178</v>
      </c>
      <c r="AI207" s="12">
        <v>104958</v>
      </c>
      <c r="AJ207" s="12">
        <v>15571</v>
      </c>
      <c r="AK207" s="12">
        <v>17222</v>
      </c>
      <c r="AL207" s="12">
        <v>39612</v>
      </c>
      <c r="AM207" s="13">
        <v>385806</v>
      </c>
      <c r="AN207" s="12">
        <v>89209</v>
      </c>
      <c r="AO207" s="12">
        <v>65250</v>
      </c>
      <c r="AP207" s="12">
        <v>125578</v>
      </c>
      <c r="AQ207" s="12">
        <v>143169</v>
      </c>
      <c r="AR207" s="12">
        <v>51159</v>
      </c>
      <c r="AS207" s="12">
        <v>17198</v>
      </c>
      <c r="AT207" s="12">
        <v>187781</v>
      </c>
      <c r="AU207" s="12">
        <v>109270</v>
      </c>
      <c r="AV207" s="12">
        <v>40105</v>
      </c>
      <c r="AW207" s="12">
        <v>69642</v>
      </c>
      <c r="AX207" s="12">
        <v>176365</v>
      </c>
      <c r="AY207" s="12">
        <v>21688</v>
      </c>
      <c r="AZ207" s="12">
        <v>40698</v>
      </c>
      <c r="BA207" s="12">
        <v>73383</v>
      </c>
      <c r="BB207" s="12">
        <v>55067</v>
      </c>
      <c r="BC207" s="12">
        <v>131286</v>
      </c>
      <c r="BD207" s="13">
        <v>149713</v>
      </c>
      <c r="BE207" s="12">
        <v>139288</v>
      </c>
      <c r="BF207" s="13">
        <v>288127</v>
      </c>
      <c r="BG207" s="12">
        <v>230122</v>
      </c>
      <c r="BH207" s="12">
        <v>16230</v>
      </c>
      <c r="BI207" s="12">
        <v>42147</v>
      </c>
      <c r="BJ207" s="12">
        <v>91614</v>
      </c>
      <c r="BK207" s="12">
        <v>36014</v>
      </c>
      <c r="BL207" s="12">
        <v>38082</v>
      </c>
      <c r="BM207" s="12">
        <v>68022</v>
      </c>
      <c r="BN207" s="12">
        <v>105369</v>
      </c>
      <c r="BO207" s="12">
        <v>98537</v>
      </c>
      <c r="BP207" s="12">
        <v>141483</v>
      </c>
      <c r="BQ207" s="12">
        <v>59336</v>
      </c>
      <c r="BR207" s="12">
        <v>50940</v>
      </c>
      <c r="BS207" s="12">
        <v>57340</v>
      </c>
      <c r="BT207" s="12">
        <v>41838</v>
      </c>
      <c r="BU207" s="13">
        <v>152706</v>
      </c>
      <c r="BV207" s="12">
        <v>108108</v>
      </c>
      <c r="BW207" s="12">
        <v>9241</v>
      </c>
      <c r="BX207" s="12">
        <v>50497</v>
      </c>
      <c r="BY207" s="12">
        <v>0</v>
      </c>
      <c r="BZ207" s="12">
        <f t="shared" si="31"/>
        <v>7315048</v>
      </c>
      <c r="CA207" s="32"/>
    </row>
    <row r="208" spans="1:79" x14ac:dyDescent="0.25">
      <c r="A208" s="31" t="s">
        <v>485</v>
      </c>
      <c r="B208" s="31" t="s">
        <v>486</v>
      </c>
      <c r="C208" s="12">
        <v>0</v>
      </c>
      <c r="D208" s="12"/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3"/>
      <c r="N208" s="12">
        <v>0</v>
      </c>
      <c r="O208" s="12">
        <v>0</v>
      </c>
      <c r="P208" s="13"/>
      <c r="Q208" s="12">
        <v>0</v>
      </c>
      <c r="R208" s="13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3"/>
      <c r="AH208" s="13"/>
      <c r="AI208" s="12">
        <v>0</v>
      </c>
      <c r="AJ208" s="12">
        <v>0</v>
      </c>
      <c r="AK208" s="12">
        <v>0</v>
      </c>
      <c r="AL208" s="12">
        <v>0</v>
      </c>
      <c r="AM208" s="13"/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3"/>
      <c r="BE208" s="12">
        <v>0</v>
      </c>
      <c r="BF208" s="13"/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3"/>
      <c r="BV208" s="12">
        <v>0</v>
      </c>
      <c r="BW208" s="12">
        <v>0</v>
      </c>
      <c r="BX208" s="12">
        <v>0</v>
      </c>
      <c r="BY208" s="12">
        <v>0</v>
      </c>
      <c r="BZ208" s="12">
        <f t="shared" si="31"/>
        <v>0</v>
      </c>
      <c r="CA208" s="32"/>
    </row>
    <row r="209" spans="1:79" x14ac:dyDescent="0.25">
      <c r="A209" s="31" t="s">
        <v>487</v>
      </c>
      <c r="B209" s="31" t="s">
        <v>488</v>
      </c>
      <c r="C209" s="12"/>
      <c r="D209" s="12"/>
      <c r="E209" s="12"/>
      <c r="F209" s="12"/>
      <c r="G209" s="12"/>
      <c r="H209" s="12"/>
      <c r="I209" s="12"/>
      <c r="J209" s="12"/>
      <c r="K209" s="12">
        <v>0</v>
      </c>
      <c r="L209" s="12">
        <v>0</v>
      </c>
      <c r="M209" s="13"/>
      <c r="N209" s="12"/>
      <c r="O209" s="12"/>
      <c r="P209" s="13"/>
      <c r="Q209" s="12"/>
      <c r="R209" s="13">
        <v>0</v>
      </c>
      <c r="S209" s="12"/>
      <c r="T209" s="12">
        <v>0</v>
      </c>
      <c r="U209" s="12"/>
      <c r="V209" s="12"/>
      <c r="W209" s="12"/>
      <c r="X209" s="12"/>
      <c r="Y209" s="12"/>
      <c r="Z209" s="12"/>
      <c r="AA209" s="12"/>
      <c r="AB209" s="12"/>
      <c r="AC209" s="12">
        <v>0</v>
      </c>
      <c r="AD209" s="12"/>
      <c r="AE209" s="12"/>
      <c r="AF209" s="12"/>
      <c r="AG209" s="13"/>
      <c r="AH209" s="13"/>
      <c r="AI209" s="12"/>
      <c r="AJ209" s="12"/>
      <c r="AK209" s="12"/>
      <c r="AL209" s="12">
        <v>0</v>
      </c>
      <c r="AM209" s="13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12"/>
      <c r="BF209" s="13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3"/>
      <c r="BV209" s="12"/>
      <c r="BW209" s="12"/>
      <c r="BX209" s="12"/>
      <c r="BY209" s="12"/>
      <c r="BZ209" s="12">
        <f t="shared" si="31"/>
        <v>0</v>
      </c>
      <c r="CA209" s="32"/>
    </row>
    <row r="210" spans="1:79" x14ac:dyDescent="0.25">
      <c r="A210" s="31" t="s">
        <v>489</v>
      </c>
      <c r="B210" s="31" t="s">
        <v>490</v>
      </c>
      <c r="C210" s="12">
        <v>1178839</v>
      </c>
      <c r="D210" s="12">
        <v>4625832</v>
      </c>
      <c r="E210" s="12">
        <v>296024</v>
      </c>
      <c r="F210" s="12">
        <v>3304035</v>
      </c>
      <c r="G210" s="12">
        <v>1443071</v>
      </c>
      <c r="H210" s="12">
        <v>1422012</v>
      </c>
      <c r="I210" s="12">
        <v>1124894</v>
      </c>
      <c r="J210" s="12">
        <v>4453968</v>
      </c>
      <c r="K210" s="12">
        <v>937342</v>
      </c>
      <c r="L210" s="12">
        <v>1170727</v>
      </c>
      <c r="M210" s="13">
        <v>187976</v>
      </c>
      <c r="N210" s="12">
        <v>9695246</v>
      </c>
      <c r="O210" s="12">
        <v>360399</v>
      </c>
      <c r="P210" s="13">
        <v>14578504</v>
      </c>
      <c r="Q210" s="12">
        <v>2834469</v>
      </c>
      <c r="R210" s="13">
        <v>571</v>
      </c>
      <c r="S210" s="12">
        <v>2107814</v>
      </c>
      <c r="T210" s="12">
        <v>833903</v>
      </c>
      <c r="U210" s="12">
        <v>1251109</v>
      </c>
      <c r="V210" s="12">
        <v>2501458</v>
      </c>
      <c r="W210" s="12">
        <v>382399</v>
      </c>
      <c r="X210" s="12">
        <v>1404742</v>
      </c>
      <c r="Y210" s="12">
        <v>37632</v>
      </c>
      <c r="Z210" s="12">
        <v>0</v>
      </c>
      <c r="AA210" s="12">
        <v>13244</v>
      </c>
      <c r="AB210" s="12">
        <v>762761</v>
      </c>
      <c r="AC210" s="12">
        <v>5990488</v>
      </c>
      <c r="AD210" s="12">
        <v>382622</v>
      </c>
      <c r="AE210" s="12">
        <v>590230</v>
      </c>
      <c r="AF210" s="12">
        <v>410076</v>
      </c>
      <c r="AG210" s="13">
        <v>12448</v>
      </c>
      <c r="AH210" s="13">
        <v>17398678</v>
      </c>
      <c r="AI210" s="12">
        <v>104278</v>
      </c>
      <c r="AJ210" s="12">
        <v>293609</v>
      </c>
      <c r="AK210" s="12">
        <v>663413</v>
      </c>
      <c r="AL210" s="12">
        <v>1188348</v>
      </c>
      <c r="AM210" s="13">
        <v>79627</v>
      </c>
      <c r="AN210" s="12">
        <v>1174292</v>
      </c>
      <c r="AO210" s="12">
        <v>3705929</v>
      </c>
      <c r="AP210" s="12">
        <v>3249014</v>
      </c>
      <c r="AQ210" s="12">
        <v>2776419</v>
      </c>
      <c r="AR210" s="12">
        <v>1688949</v>
      </c>
      <c r="AS210" s="12">
        <v>206251</v>
      </c>
      <c r="AT210" s="12">
        <v>23372</v>
      </c>
      <c r="AU210" s="12">
        <v>0</v>
      </c>
      <c r="AV210" s="12">
        <v>643138</v>
      </c>
      <c r="AW210" s="12">
        <v>1170133</v>
      </c>
      <c r="AX210" s="12">
        <v>5749764</v>
      </c>
      <c r="AY210" s="12">
        <v>332755</v>
      </c>
      <c r="AZ210" s="12">
        <v>944744</v>
      </c>
      <c r="BA210" s="12">
        <v>1438273</v>
      </c>
      <c r="BB210" s="12">
        <v>2222640</v>
      </c>
      <c r="BC210" s="12">
        <v>3507115</v>
      </c>
      <c r="BD210" s="13">
        <v>3852727</v>
      </c>
      <c r="BE210" s="12">
        <v>5280463</v>
      </c>
      <c r="BF210" s="13">
        <v>3381</v>
      </c>
      <c r="BG210" s="12">
        <v>3607411</v>
      </c>
      <c r="BH210" s="12">
        <v>928929</v>
      </c>
      <c r="BI210" s="12">
        <v>1374730</v>
      </c>
      <c r="BJ210" s="12">
        <v>3184454</v>
      </c>
      <c r="BK210" s="12">
        <v>20555</v>
      </c>
      <c r="BL210" s="12">
        <v>1061327</v>
      </c>
      <c r="BM210" s="12">
        <v>2488567</v>
      </c>
      <c r="BN210" s="12">
        <v>120240</v>
      </c>
      <c r="BO210" s="12">
        <v>74481</v>
      </c>
      <c r="BP210" s="12">
        <v>2619792</v>
      </c>
      <c r="BQ210" s="12">
        <v>1154613</v>
      </c>
      <c r="BR210" s="12">
        <v>1595401</v>
      </c>
      <c r="BS210" s="12">
        <v>9639</v>
      </c>
      <c r="BT210" s="12">
        <v>1795558</v>
      </c>
      <c r="BU210" s="13">
        <v>3851294</v>
      </c>
      <c r="BV210" s="12">
        <v>4233405</v>
      </c>
      <c r="BW210" s="12">
        <v>225213</v>
      </c>
      <c r="BX210" s="12">
        <v>0</v>
      </c>
      <c r="BY210" s="12">
        <v>0</v>
      </c>
      <c r="BZ210" s="12">
        <f t="shared" si="31"/>
        <v>150337756</v>
      </c>
      <c r="CA210" s="32"/>
    </row>
    <row r="211" spans="1:79" x14ac:dyDescent="0.25">
      <c r="A211" s="31" t="s">
        <v>491</v>
      </c>
      <c r="B211" s="31" t="s">
        <v>492</v>
      </c>
      <c r="C211" s="12">
        <v>506758</v>
      </c>
      <c r="D211" s="12">
        <v>2011225</v>
      </c>
      <c r="E211" s="12">
        <v>162243</v>
      </c>
      <c r="F211" s="12">
        <v>1034032</v>
      </c>
      <c r="G211" s="12">
        <v>555854</v>
      </c>
      <c r="H211" s="12">
        <v>778504</v>
      </c>
      <c r="I211" s="12">
        <v>548066</v>
      </c>
      <c r="J211" s="12">
        <v>2186446</v>
      </c>
      <c r="K211" s="12">
        <v>480494</v>
      </c>
      <c r="L211" s="12">
        <v>632361</v>
      </c>
      <c r="M211" s="13">
        <v>92726</v>
      </c>
      <c r="N211" s="12">
        <v>3637619</v>
      </c>
      <c r="O211" s="12">
        <v>220653</v>
      </c>
      <c r="P211" s="13">
        <v>4976562</v>
      </c>
      <c r="Q211" s="12">
        <v>1324911</v>
      </c>
      <c r="R211" s="13">
        <v>0</v>
      </c>
      <c r="S211" s="12">
        <v>1432831</v>
      </c>
      <c r="T211" s="12">
        <v>447347</v>
      </c>
      <c r="U211" s="12">
        <v>736030</v>
      </c>
      <c r="V211" s="12">
        <v>1444580</v>
      </c>
      <c r="W211" s="12">
        <v>468469</v>
      </c>
      <c r="X211" s="12">
        <v>844510</v>
      </c>
      <c r="Y211" s="12">
        <v>0</v>
      </c>
      <c r="Z211" s="12">
        <v>0</v>
      </c>
      <c r="AA211" s="12">
        <v>5652</v>
      </c>
      <c r="AB211" s="12">
        <v>423660</v>
      </c>
      <c r="AC211" s="12">
        <v>3157355</v>
      </c>
      <c r="AD211" s="12">
        <v>204157</v>
      </c>
      <c r="AE211" s="12">
        <v>339036</v>
      </c>
      <c r="AF211" s="12">
        <v>122698</v>
      </c>
      <c r="AG211" s="13"/>
      <c r="AH211" s="13">
        <v>5954050</v>
      </c>
      <c r="AI211" s="12">
        <v>34209</v>
      </c>
      <c r="AJ211" s="12">
        <v>136043</v>
      </c>
      <c r="AK211" s="12">
        <v>335770</v>
      </c>
      <c r="AL211" s="12">
        <v>633991</v>
      </c>
      <c r="AM211" s="13">
        <v>24097</v>
      </c>
      <c r="AN211" s="12">
        <v>676387</v>
      </c>
      <c r="AO211" s="12">
        <v>1788894</v>
      </c>
      <c r="AP211" s="12">
        <v>1441384</v>
      </c>
      <c r="AQ211" s="12">
        <v>1528020</v>
      </c>
      <c r="AR211" s="12">
        <v>990339</v>
      </c>
      <c r="AS211" s="12">
        <v>124494</v>
      </c>
      <c r="AT211" s="12">
        <v>1718</v>
      </c>
      <c r="AU211" s="12">
        <v>0</v>
      </c>
      <c r="AV211" s="12">
        <v>334674</v>
      </c>
      <c r="AW211" s="12">
        <v>741659</v>
      </c>
      <c r="AX211" s="12">
        <v>2270809</v>
      </c>
      <c r="AY211" s="12">
        <v>195840</v>
      </c>
      <c r="AZ211" s="12">
        <v>542070</v>
      </c>
      <c r="BA211" s="12">
        <v>744509</v>
      </c>
      <c r="BB211" s="12">
        <v>1266771</v>
      </c>
      <c r="BC211" s="12">
        <v>1722007</v>
      </c>
      <c r="BD211" s="13">
        <v>2368362</v>
      </c>
      <c r="BE211" s="12">
        <v>2449810</v>
      </c>
      <c r="BF211" s="13">
        <v>2090</v>
      </c>
      <c r="BG211" s="12">
        <v>3309557</v>
      </c>
      <c r="BH211" s="12">
        <v>357035</v>
      </c>
      <c r="BI211" s="12">
        <v>899600</v>
      </c>
      <c r="BJ211" s="12">
        <v>875761</v>
      </c>
      <c r="BK211" s="12">
        <v>7574</v>
      </c>
      <c r="BL211" s="12">
        <v>429807</v>
      </c>
      <c r="BM211" s="12">
        <v>863057</v>
      </c>
      <c r="BN211" s="12">
        <v>54277</v>
      </c>
      <c r="BO211" s="12">
        <v>33311</v>
      </c>
      <c r="BP211" s="12">
        <v>1449272</v>
      </c>
      <c r="BQ211" s="12">
        <v>440838</v>
      </c>
      <c r="BR211" s="12">
        <v>972088</v>
      </c>
      <c r="BS211" s="12">
        <v>4567</v>
      </c>
      <c r="BT211" s="12">
        <v>416797</v>
      </c>
      <c r="BU211" s="13">
        <v>1672352</v>
      </c>
      <c r="BV211" s="12">
        <v>1313996</v>
      </c>
      <c r="BW211" s="12">
        <v>0</v>
      </c>
      <c r="BX211" s="12">
        <v>0</v>
      </c>
      <c r="BY211" s="12">
        <v>0</v>
      </c>
      <c r="BZ211" s="12">
        <f t="shared" si="31"/>
        <v>68182665</v>
      </c>
      <c r="CA211" s="32"/>
    </row>
    <row r="212" spans="1:79" x14ac:dyDescent="0.25">
      <c r="A212" s="31" t="s">
        <v>493</v>
      </c>
      <c r="B212" s="31" t="s">
        <v>494</v>
      </c>
      <c r="C212" s="12">
        <v>0</v>
      </c>
      <c r="D212" s="12"/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3879</v>
      </c>
      <c r="M212" s="13"/>
      <c r="N212" s="12">
        <v>0</v>
      </c>
      <c r="O212" s="12">
        <v>0</v>
      </c>
      <c r="P212" s="13"/>
      <c r="Q212" s="12">
        <v>0</v>
      </c>
      <c r="R212" s="13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121147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3"/>
      <c r="AH212" s="13"/>
      <c r="AI212" s="12">
        <v>0</v>
      </c>
      <c r="AJ212" s="12">
        <v>0</v>
      </c>
      <c r="AK212" s="12">
        <v>0</v>
      </c>
      <c r="AL212" s="12">
        <v>0</v>
      </c>
      <c r="AM212" s="13"/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95188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3"/>
      <c r="BE212" s="12">
        <v>0</v>
      </c>
      <c r="BF212" s="13"/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3"/>
      <c r="BV212" s="12">
        <v>0</v>
      </c>
      <c r="BW212" s="12">
        <v>0</v>
      </c>
      <c r="BX212" s="12">
        <v>0</v>
      </c>
      <c r="BY212" s="12">
        <v>0</v>
      </c>
      <c r="BZ212" s="12">
        <f t="shared" si="31"/>
        <v>220214</v>
      </c>
      <c r="CA212" s="32"/>
    </row>
    <row r="213" spans="1:79" x14ac:dyDescent="0.25">
      <c r="A213" s="31" t="s">
        <v>495</v>
      </c>
      <c r="B213" s="31" t="s">
        <v>496</v>
      </c>
      <c r="C213" s="12">
        <v>0</v>
      </c>
      <c r="D213" s="12">
        <v>367447</v>
      </c>
      <c r="E213" s="12">
        <v>38821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93604</v>
      </c>
      <c r="M213" s="13">
        <v>12410</v>
      </c>
      <c r="N213" s="12">
        <v>0</v>
      </c>
      <c r="O213" s="12">
        <v>30656</v>
      </c>
      <c r="P213" s="13">
        <v>645350</v>
      </c>
      <c r="Q213" s="12">
        <v>301859</v>
      </c>
      <c r="R213" s="13">
        <v>0</v>
      </c>
      <c r="S213" s="12">
        <v>110651</v>
      </c>
      <c r="T213" s="12">
        <v>10997</v>
      </c>
      <c r="U213" s="12">
        <v>101082</v>
      </c>
      <c r="V213" s="12">
        <v>216846</v>
      </c>
      <c r="W213" s="12">
        <v>0</v>
      </c>
      <c r="X213" s="12">
        <v>130258</v>
      </c>
      <c r="Y213" s="12">
        <v>0</v>
      </c>
      <c r="Z213" s="12">
        <v>72599</v>
      </c>
      <c r="AA213" s="12">
        <v>0</v>
      </c>
      <c r="AB213" s="12">
        <v>98757</v>
      </c>
      <c r="AC213" s="12">
        <v>0</v>
      </c>
      <c r="AD213" s="12">
        <v>39074</v>
      </c>
      <c r="AE213" s="12">
        <v>0</v>
      </c>
      <c r="AF213" s="12">
        <v>0</v>
      </c>
      <c r="AG213" s="13"/>
      <c r="AH213" s="13">
        <v>319183</v>
      </c>
      <c r="AI213" s="12">
        <v>69574</v>
      </c>
      <c r="AJ213" s="12">
        <v>0</v>
      </c>
      <c r="AK213" s="12">
        <v>0</v>
      </c>
      <c r="AL213" s="12">
        <v>10822</v>
      </c>
      <c r="AM213" s="13"/>
      <c r="AN213" s="12">
        <v>92274</v>
      </c>
      <c r="AO213" s="12">
        <v>0</v>
      </c>
      <c r="AP213" s="12">
        <v>0</v>
      </c>
      <c r="AQ213" s="12">
        <v>32287</v>
      </c>
      <c r="AR213" s="12">
        <v>0</v>
      </c>
      <c r="AS213" s="12">
        <v>0</v>
      </c>
      <c r="AT213" s="12">
        <v>0</v>
      </c>
      <c r="AU213" s="12">
        <v>0</v>
      </c>
      <c r="AV213" s="12">
        <v>25478</v>
      </c>
      <c r="AW213" s="12">
        <v>0</v>
      </c>
      <c r="AX213" s="12">
        <v>34836</v>
      </c>
      <c r="AY213" s="12">
        <v>0</v>
      </c>
      <c r="AZ213" s="12">
        <v>0</v>
      </c>
      <c r="BA213" s="12">
        <v>105191</v>
      </c>
      <c r="BB213" s="12">
        <v>0</v>
      </c>
      <c r="BC213" s="12">
        <v>0</v>
      </c>
      <c r="BD213" s="13">
        <v>207624</v>
      </c>
      <c r="BE213" s="12">
        <v>0</v>
      </c>
      <c r="BF213" s="13">
        <v>168088</v>
      </c>
      <c r="BG213" s="12">
        <v>50562</v>
      </c>
      <c r="BH213" s="12">
        <v>0</v>
      </c>
      <c r="BI213" s="12">
        <v>0</v>
      </c>
      <c r="BJ213" s="12">
        <v>155336</v>
      </c>
      <c r="BK213" s="12">
        <v>0</v>
      </c>
      <c r="BL213" s="12">
        <v>0</v>
      </c>
      <c r="BM213" s="12">
        <v>0</v>
      </c>
      <c r="BN213" s="12">
        <v>83575</v>
      </c>
      <c r="BO213" s="12">
        <v>160386</v>
      </c>
      <c r="BP213" s="12">
        <v>107624</v>
      </c>
      <c r="BQ213" s="12">
        <v>0</v>
      </c>
      <c r="BR213" s="12">
        <v>95476</v>
      </c>
      <c r="BS213" s="12">
        <v>0</v>
      </c>
      <c r="BT213" s="12">
        <v>0</v>
      </c>
      <c r="BU213" s="13"/>
      <c r="BV213" s="12">
        <v>0</v>
      </c>
      <c r="BW213" s="12">
        <v>0</v>
      </c>
      <c r="BX213" s="12">
        <v>0</v>
      </c>
      <c r="BY213" s="12">
        <v>0</v>
      </c>
      <c r="BZ213" s="12">
        <f t="shared" si="31"/>
        <v>3988727</v>
      </c>
      <c r="CA213" s="32"/>
    </row>
    <row r="214" spans="1:79" x14ac:dyDescent="0.25">
      <c r="A214" s="31" t="s">
        <v>497</v>
      </c>
      <c r="B214" s="31" t="s">
        <v>498</v>
      </c>
      <c r="C214" s="12">
        <v>0</v>
      </c>
      <c r="D214" s="12">
        <v>16607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3"/>
      <c r="N214" s="12">
        <v>0</v>
      </c>
      <c r="O214" s="12">
        <v>0</v>
      </c>
      <c r="P214" s="13"/>
      <c r="Q214" s="12">
        <v>0</v>
      </c>
      <c r="R214" s="13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3"/>
      <c r="AH214" s="13">
        <v>105099</v>
      </c>
      <c r="AI214" s="12">
        <v>0</v>
      </c>
      <c r="AJ214" s="12">
        <v>0</v>
      </c>
      <c r="AK214" s="12">
        <v>0</v>
      </c>
      <c r="AL214" s="12">
        <v>0</v>
      </c>
      <c r="AM214" s="13"/>
      <c r="AN214" s="12">
        <v>0</v>
      </c>
      <c r="AO214" s="12">
        <v>0</v>
      </c>
      <c r="AP214" s="12">
        <v>16815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3"/>
      <c r="BE214" s="12">
        <v>0</v>
      </c>
      <c r="BF214" s="13"/>
      <c r="BG214" s="12">
        <v>0</v>
      </c>
      <c r="BH214" s="12">
        <v>0</v>
      </c>
      <c r="BI214" s="12">
        <v>0</v>
      </c>
      <c r="BJ214" s="12">
        <v>61012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3"/>
      <c r="BV214" s="12">
        <v>0</v>
      </c>
      <c r="BW214" s="12">
        <v>0</v>
      </c>
      <c r="BX214" s="12">
        <v>107703</v>
      </c>
      <c r="BY214" s="12">
        <v>0</v>
      </c>
      <c r="BZ214" s="12">
        <f t="shared" si="31"/>
        <v>307236</v>
      </c>
      <c r="CA214" s="32"/>
    </row>
    <row r="215" spans="1:79" x14ac:dyDescent="0.25">
      <c r="A215" s="31" t="s">
        <v>499</v>
      </c>
      <c r="B215" s="31" t="s">
        <v>500</v>
      </c>
      <c r="C215" s="12">
        <v>0</v>
      </c>
      <c r="D215" s="12"/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3">
        <v>9467192</v>
      </c>
      <c r="N215" s="12">
        <v>0</v>
      </c>
      <c r="O215" s="12">
        <v>0</v>
      </c>
      <c r="P215" s="13"/>
      <c r="Q215" s="12">
        <v>0</v>
      </c>
      <c r="R215" s="13">
        <v>2254151</v>
      </c>
      <c r="S215" s="12">
        <v>0</v>
      </c>
      <c r="T215" s="12">
        <v>839821</v>
      </c>
      <c r="U215" s="12">
        <v>0</v>
      </c>
      <c r="V215" s="12">
        <v>0</v>
      </c>
      <c r="W215" s="12">
        <v>0</v>
      </c>
      <c r="X215" s="12">
        <v>0</v>
      </c>
      <c r="Y215" s="12">
        <v>6881172</v>
      </c>
      <c r="Z215" s="12">
        <v>1270522</v>
      </c>
      <c r="AA215" s="12">
        <v>1190111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3">
        <v>4058535</v>
      </c>
      <c r="AH215" s="13"/>
      <c r="AI215" s="12">
        <v>8094543</v>
      </c>
      <c r="AJ215" s="12">
        <v>0</v>
      </c>
      <c r="AK215" s="12">
        <v>152991</v>
      </c>
      <c r="AL215" s="12">
        <v>0</v>
      </c>
      <c r="AM215" s="13">
        <v>18731985</v>
      </c>
      <c r="AN215" s="12">
        <v>79920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10235448</v>
      </c>
      <c r="AU215" s="12">
        <v>4806552</v>
      </c>
      <c r="AV215" s="12">
        <v>0</v>
      </c>
      <c r="AW215" s="12">
        <v>0</v>
      </c>
      <c r="AX215" s="12">
        <v>0</v>
      </c>
      <c r="AY215" s="12">
        <v>0</v>
      </c>
      <c r="AZ215" s="12">
        <v>10000</v>
      </c>
      <c r="BA215" s="12">
        <v>0</v>
      </c>
      <c r="BB215" s="12">
        <v>0</v>
      </c>
      <c r="BC215" s="12">
        <v>0</v>
      </c>
      <c r="BD215" s="13"/>
      <c r="BE215" s="12">
        <v>0</v>
      </c>
      <c r="BF215" s="13">
        <v>8902695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5431067</v>
      </c>
      <c r="BO215" s="12">
        <v>3742236</v>
      </c>
      <c r="BP215" s="12">
        <v>0</v>
      </c>
      <c r="BQ215" s="12">
        <v>0</v>
      </c>
      <c r="BR215" s="12">
        <v>0</v>
      </c>
      <c r="BS215" s="12">
        <v>2378236</v>
      </c>
      <c r="BT215" s="12">
        <v>0</v>
      </c>
      <c r="BU215" s="13"/>
      <c r="BV215" s="12">
        <v>0</v>
      </c>
      <c r="BW215" s="12">
        <v>0</v>
      </c>
      <c r="BX215" s="12">
        <v>0</v>
      </c>
      <c r="BY215" s="12">
        <v>0</v>
      </c>
      <c r="BZ215" s="12">
        <f t="shared" si="31"/>
        <v>88527177</v>
      </c>
      <c r="CA215" s="32"/>
    </row>
    <row r="216" spans="1:79" x14ac:dyDescent="0.25">
      <c r="A216" s="31" t="s">
        <v>501</v>
      </c>
      <c r="B216" s="31" t="s">
        <v>502</v>
      </c>
      <c r="C216" s="12"/>
      <c r="D216" s="12"/>
      <c r="E216" s="12"/>
      <c r="F216" s="12"/>
      <c r="G216" s="12"/>
      <c r="H216" s="12"/>
      <c r="I216" s="12"/>
      <c r="J216" s="12"/>
      <c r="K216" s="12">
        <v>0</v>
      </c>
      <c r="L216" s="12">
        <v>0</v>
      </c>
      <c r="M216" s="13"/>
      <c r="N216" s="12"/>
      <c r="O216" s="12"/>
      <c r="P216" s="13"/>
      <c r="Q216" s="12"/>
      <c r="R216" s="13">
        <v>0</v>
      </c>
      <c r="S216" s="12"/>
      <c r="T216" s="12">
        <v>0</v>
      </c>
      <c r="U216" s="12"/>
      <c r="V216" s="12"/>
      <c r="W216" s="12"/>
      <c r="X216" s="12"/>
      <c r="Y216" s="12"/>
      <c r="Z216" s="12"/>
      <c r="AA216" s="12"/>
      <c r="AB216" s="12"/>
      <c r="AC216" s="12">
        <v>0</v>
      </c>
      <c r="AD216" s="12"/>
      <c r="AE216" s="12"/>
      <c r="AF216" s="12"/>
      <c r="AG216" s="13"/>
      <c r="AH216" s="13"/>
      <c r="AI216" s="12"/>
      <c r="AJ216" s="12"/>
      <c r="AK216" s="12"/>
      <c r="AL216" s="12">
        <v>0</v>
      </c>
      <c r="AM216" s="13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12"/>
      <c r="BF216" s="13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3"/>
      <c r="BV216" s="12"/>
      <c r="BW216" s="12"/>
      <c r="BX216" s="12"/>
      <c r="BY216" s="12"/>
      <c r="BZ216" s="12">
        <f t="shared" si="31"/>
        <v>0</v>
      </c>
      <c r="CA216" s="32"/>
    </row>
    <row r="217" spans="1:79" x14ac:dyDescent="0.25">
      <c r="A217" s="31" t="s">
        <v>503</v>
      </c>
      <c r="B217" s="31" t="s">
        <v>504</v>
      </c>
      <c r="C217" s="12">
        <v>0</v>
      </c>
      <c r="D217" s="12">
        <v>230430</v>
      </c>
      <c r="E217" s="12">
        <v>0</v>
      </c>
      <c r="F217" s="12">
        <v>119155</v>
      </c>
      <c r="G217" s="12">
        <v>354370</v>
      </c>
      <c r="H217" s="12">
        <v>0</v>
      </c>
      <c r="I217" s="12">
        <v>0</v>
      </c>
      <c r="J217" s="12">
        <v>0</v>
      </c>
      <c r="K217" s="12">
        <v>199670</v>
      </c>
      <c r="L217" s="12">
        <v>58556</v>
      </c>
      <c r="M217" s="13"/>
      <c r="N217" s="12">
        <v>86586</v>
      </c>
      <c r="O217" s="12">
        <v>0</v>
      </c>
      <c r="P217" s="13">
        <v>933689</v>
      </c>
      <c r="Q217" s="12">
        <v>0</v>
      </c>
      <c r="R217" s="13">
        <v>0</v>
      </c>
      <c r="S217" s="12">
        <v>0</v>
      </c>
      <c r="T217" s="12">
        <v>647548</v>
      </c>
      <c r="U217" s="12">
        <v>102863</v>
      </c>
      <c r="V217" s="12">
        <v>12057</v>
      </c>
      <c r="W217" s="12">
        <v>0</v>
      </c>
      <c r="X217" s="12">
        <v>0</v>
      </c>
      <c r="Y217" s="12">
        <v>66264</v>
      </c>
      <c r="Z217" s="12">
        <v>231834</v>
      </c>
      <c r="AA217" s="12">
        <v>0</v>
      </c>
      <c r="AB217" s="12">
        <v>0</v>
      </c>
      <c r="AC217" s="12">
        <v>0</v>
      </c>
      <c r="AD217" s="12">
        <v>0</v>
      </c>
      <c r="AE217" s="12">
        <v>739146</v>
      </c>
      <c r="AF217" s="12">
        <v>0</v>
      </c>
      <c r="AG217" s="13"/>
      <c r="AH217" s="13">
        <v>115279</v>
      </c>
      <c r="AI217" s="12">
        <v>0</v>
      </c>
      <c r="AJ217" s="12">
        <v>0</v>
      </c>
      <c r="AK217" s="12">
        <v>0</v>
      </c>
      <c r="AL217" s="12">
        <v>369184</v>
      </c>
      <c r="AM217" s="13"/>
      <c r="AN217" s="12">
        <v>0</v>
      </c>
      <c r="AO217" s="12">
        <v>70358</v>
      </c>
      <c r="AP217" s="12">
        <v>266864</v>
      </c>
      <c r="AQ217" s="12">
        <v>643633</v>
      </c>
      <c r="AR217" s="12">
        <v>0</v>
      </c>
      <c r="AS217" s="12">
        <v>0</v>
      </c>
      <c r="AT217" s="12">
        <v>210593</v>
      </c>
      <c r="AU217" s="12">
        <v>416143</v>
      </c>
      <c r="AV217" s="12">
        <v>47514</v>
      </c>
      <c r="AW217" s="12">
        <v>0</v>
      </c>
      <c r="AX217" s="12">
        <v>13089</v>
      </c>
      <c r="AY217" s="12">
        <v>0</v>
      </c>
      <c r="AZ217" s="12">
        <v>0</v>
      </c>
      <c r="BA217" s="12">
        <v>43242</v>
      </c>
      <c r="BB217" s="12">
        <v>0</v>
      </c>
      <c r="BC217" s="12">
        <v>549903</v>
      </c>
      <c r="BD217" s="13">
        <v>351670</v>
      </c>
      <c r="BE217" s="12">
        <v>102404</v>
      </c>
      <c r="BF217" s="13">
        <v>99813</v>
      </c>
      <c r="BG217" s="12">
        <v>1401404</v>
      </c>
      <c r="BH217" s="12">
        <v>0</v>
      </c>
      <c r="BI217" s="12">
        <v>0</v>
      </c>
      <c r="BJ217" s="12">
        <v>120351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307793</v>
      </c>
      <c r="BQ217" s="12">
        <v>0</v>
      </c>
      <c r="BR217" s="12">
        <v>604734</v>
      </c>
      <c r="BS217" s="12">
        <v>0</v>
      </c>
      <c r="BT217" s="12">
        <v>0</v>
      </c>
      <c r="BU217" s="13"/>
      <c r="BV217" s="12">
        <v>0</v>
      </c>
      <c r="BW217" s="12">
        <v>198908</v>
      </c>
      <c r="BX217" s="12">
        <v>0</v>
      </c>
      <c r="BY217" s="12">
        <v>0</v>
      </c>
      <c r="BZ217" s="12">
        <f t="shared" si="31"/>
        <v>9715047</v>
      </c>
      <c r="CA217" s="32"/>
    </row>
    <row r="218" spans="1:79" x14ac:dyDescent="0.25">
      <c r="A218" s="31" t="s">
        <v>505</v>
      </c>
      <c r="B218" s="31" t="s">
        <v>506</v>
      </c>
      <c r="C218" s="12">
        <v>0</v>
      </c>
      <c r="D218" s="12"/>
      <c r="E218" s="12">
        <v>0</v>
      </c>
      <c r="F218" s="12">
        <v>0</v>
      </c>
      <c r="G218" s="12">
        <v>124027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3"/>
      <c r="N218" s="12">
        <v>0</v>
      </c>
      <c r="O218" s="12">
        <v>0</v>
      </c>
      <c r="P218" s="13"/>
      <c r="Q218" s="12">
        <v>0</v>
      </c>
      <c r="R218" s="13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136218</v>
      </c>
      <c r="AD218" s="12">
        <v>0</v>
      </c>
      <c r="AE218" s="12">
        <v>0</v>
      </c>
      <c r="AF218" s="12">
        <v>0</v>
      </c>
      <c r="AG218" s="13"/>
      <c r="AH218" s="13"/>
      <c r="AI218" s="12">
        <v>0</v>
      </c>
      <c r="AJ218" s="12">
        <v>0</v>
      </c>
      <c r="AK218" s="12">
        <v>0</v>
      </c>
      <c r="AL218" s="12">
        <v>0</v>
      </c>
      <c r="AM218" s="13"/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3"/>
      <c r="BE218" s="12">
        <v>0</v>
      </c>
      <c r="BF218" s="13"/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158406</v>
      </c>
      <c r="BQ218" s="12">
        <v>0</v>
      </c>
      <c r="BR218" s="12">
        <v>0</v>
      </c>
      <c r="BS218" s="12">
        <v>0</v>
      </c>
      <c r="BT218" s="12">
        <v>0</v>
      </c>
      <c r="BU218" s="13"/>
      <c r="BV218" s="12">
        <v>0</v>
      </c>
      <c r="BW218" s="12">
        <v>0</v>
      </c>
      <c r="BX218" s="12">
        <v>0</v>
      </c>
      <c r="BY218" s="12">
        <v>0</v>
      </c>
      <c r="BZ218" s="12">
        <f t="shared" si="31"/>
        <v>418651</v>
      </c>
      <c r="CA218" s="32"/>
    </row>
    <row r="219" spans="1:79" x14ac:dyDescent="0.25">
      <c r="A219" s="31" t="s">
        <v>507</v>
      </c>
      <c r="B219" s="31" t="s">
        <v>508</v>
      </c>
      <c r="C219" s="12">
        <v>0</v>
      </c>
      <c r="D219" s="12"/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3"/>
      <c r="N219" s="12">
        <v>0</v>
      </c>
      <c r="O219" s="12">
        <v>0</v>
      </c>
      <c r="P219" s="13"/>
      <c r="Q219" s="12">
        <v>0</v>
      </c>
      <c r="R219" s="13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3"/>
      <c r="AH219" s="13"/>
      <c r="AI219" s="12">
        <v>0</v>
      </c>
      <c r="AJ219" s="12">
        <v>0</v>
      </c>
      <c r="AK219" s="12">
        <v>0</v>
      </c>
      <c r="AL219" s="12">
        <v>0</v>
      </c>
      <c r="AM219" s="13"/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3"/>
      <c r="BE219" s="12">
        <v>0</v>
      </c>
      <c r="BF219" s="13"/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3"/>
      <c r="BV219" s="12">
        <v>0</v>
      </c>
      <c r="BW219" s="12">
        <v>0</v>
      </c>
      <c r="BX219" s="12">
        <v>0</v>
      </c>
      <c r="BY219" s="12">
        <v>0</v>
      </c>
      <c r="BZ219" s="12">
        <f t="shared" si="31"/>
        <v>0</v>
      </c>
      <c r="CA219" s="32"/>
    </row>
    <row r="220" spans="1:79" x14ac:dyDescent="0.25">
      <c r="A220" s="31" t="s">
        <v>509</v>
      </c>
      <c r="B220" s="31" t="s">
        <v>510</v>
      </c>
      <c r="C220" s="12">
        <v>0</v>
      </c>
      <c r="D220" s="12"/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39819</v>
      </c>
      <c r="M220" s="13"/>
      <c r="N220" s="12">
        <v>0</v>
      </c>
      <c r="O220" s="12">
        <v>0</v>
      </c>
      <c r="P220" s="13"/>
      <c r="Q220" s="12">
        <v>0</v>
      </c>
      <c r="R220" s="13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226575</v>
      </c>
      <c r="X220" s="12">
        <v>44300</v>
      </c>
      <c r="Y220" s="12">
        <v>653141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3"/>
      <c r="AH220" s="13"/>
      <c r="AI220" s="12">
        <v>0</v>
      </c>
      <c r="AJ220" s="12">
        <v>0</v>
      </c>
      <c r="AK220" s="12">
        <v>0</v>
      </c>
      <c r="AL220" s="12">
        <v>0</v>
      </c>
      <c r="AM220" s="13"/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3"/>
      <c r="BE220" s="12">
        <v>0</v>
      </c>
      <c r="BF220" s="13"/>
      <c r="BG220" s="12">
        <v>0</v>
      </c>
      <c r="BH220" s="12">
        <v>0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12">
        <v>0</v>
      </c>
      <c r="BP220" s="12">
        <v>0</v>
      </c>
      <c r="BQ220" s="12">
        <v>0</v>
      </c>
      <c r="BR220" s="12">
        <v>0</v>
      </c>
      <c r="BS220" s="12">
        <v>0</v>
      </c>
      <c r="BT220" s="12">
        <v>0</v>
      </c>
      <c r="BU220" s="13"/>
      <c r="BV220" s="12">
        <v>0</v>
      </c>
      <c r="BW220" s="12">
        <v>0</v>
      </c>
      <c r="BX220" s="12">
        <v>0</v>
      </c>
      <c r="BY220" s="12">
        <v>0</v>
      </c>
      <c r="BZ220" s="12">
        <f t="shared" si="31"/>
        <v>963835</v>
      </c>
      <c r="CA220" s="32"/>
    </row>
    <row r="221" spans="1:79" x14ac:dyDescent="0.25">
      <c r="A221" s="31" t="s">
        <v>511</v>
      </c>
      <c r="B221" s="31" t="s">
        <v>512</v>
      </c>
      <c r="C221" s="12">
        <v>770385</v>
      </c>
      <c r="D221" s="12">
        <v>6187881</v>
      </c>
      <c r="E221" s="12">
        <v>488619</v>
      </c>
      <c r="F221" s="12">
        <v>1249493</v>
      </c>
      <c r="G221" s="12">
        <v>709505</v>
      </c>
      <c r="H221" s="12">
        <v>429700</v>
      </c>
      <c r="I221" s="12">
        <v>506157</v>
      </c>
      <c r="J221" s="12">
        <v>1309895</v>
      </c>
      <c r="K221" s="12">
        <v>564864</v>
      </c>
      <c r="L221" s="12">
        <v>1632414</v>
      </c>
      <c r="M221" s="13"/>
      <c r="N221" s="12">
        <v>4945480</v>
      </c>
      <c r="O221" s="12">
        <v>945919</v>
      </c>
      <c r="P221" s="13">
        <v>12318600</v>
      </c>
      <c r="Q221" s="12">
        <v>2299855</v>
      </c>
      <c r="R221" s="13">
        <v>1457304</v>
      </c>
      <c r="S221" s="12">
        <v>2046235</v>
      </c>
      <c r="T221" s="12">
        <v>1087084</v>
      </c>
      <c r="U221" s="12">
        <v>2547354</v>
      </c>
      <c r="V221" s="12">
        <v>3751099</v>
      </c>
      <c r="W221" s="12">
        <v>498988</v>
      </c>
      <c r="X221" s="12">
        <v>1588152</v>
      </c>
      <c r="Y221" s="12">
        <v>2809451</v>
      </c>
      <c r="Z221" s="12">
        <v>520505</v>
      </c>
      <c r="AA221" s="12">
        <v>717086</v>
      </c>
      <c r="AB221" s="12">
        <v>761730</v>
      </c>
      <c r="AC221" s="12">
        <v>4515629</v>
      </c>
      <c r="AD221" s="12">
        <v>714720</v>
      </c>
      <c r="AE221" s="12">
        <v>982810</v>
      </c>
      <c r="AF221" s="12">
        <v>401650</v>
      </c>
      <c r="AG221" s="13">
        <v>2170728</v>
      </c>
      <c r="AH221" s="13">
        <v>10938651</v>
      </c>
      <c r="AI221" s="12">
        <v>5486150</v>
      </c>
      <c r="AJ221" s="12">
        <v>252209</v>
      </c>
      <c r="AK221" s="12">
        <v>307635</v>
      </c>
      <c r="AL221" s="12">
        <v>975761</v>
      </c>
      <c r="AM221" s="13">
        <v>13788820</v>
      </c>
      <c r="AN221" s="12">
        <v>1664749</v>
      </c>
      <c r="AO221" s="12">
        <v>0</v>
      </c>
      <c r="AP221" s="12">
        <v>2124124</v>
      </c>
      <c r="AQ221" s="12">
        <v>1050719</v>
      </c>
      <c r="AR221" s="12">
        <v>0</v>
      </c>
      <c r="AS221" s="12">
        <v>0</v>
      </c>
      <c r="AT221" s="12">
        <v>4292180</v>
      </c>
      <c r="AU221" s="12">
        <v>2010338</v>
      </c>
      <c r="AV221" s="12">
        <v>380588</v>
      </c>
      <c r="AW221" s="12">
        <v>1238457</v>
      </c>
      <c r="AX221" s="12">
        <v>50000</v>
      </c>
      <c r="AY221" s="12">
        <v>176822</v>
      </c>
      <c r="AZ221" s="12">
        <v>2409101</v>
      </c>
      <c r="BA221" s="12">
        <v>1710922</v>
      </c>
      <c r="BB221" s="12">
        <v>1544947</v>
      </c>
      <c r="BC221" s="12">
        <v>2120614</v>
      </c>
      <c r="BD221" s="13">
        <v>3241677</v>
      </c>
      <c r="BE221" s="12">
        <v>2056591</v>
      </c>
      <c r="BF221" s="13">
        <v>5499229</v>
      </c>
      <c r="BG221" s="12">
        <v>1890163</v>
      </c>
      <c r="BH221" s="12">
        <v>199895</v>
      </c>
      <c r="BI221" s="12">
        <v>986433</v>
      </c>
      <c r="BJ221" s="12">
        <v>1558558</v>
      </c>
      <c r="BK221" s="12">
        <v>561870</v>
      </c>
      <c r="BL221" s="12">
        <v>514536</v>
      </c>
      <c r="BM221" s="12">
        <v>1016370</v>
      </c>
      <c r="BN221" s="12">
        <v>2384553</v>
      </c>
      <c r="BO221" s="12">
        <v>2228749</v>
      </c>
      <c r="BP221" s="12">
        <v>4693341</v>
      </c>
      <c r="BQ221" s="12">
        <v>1202506</v>
      </c>
      <c r="BR221" s="12">
        <v>2899911</v>
      </c>
      <c r="BS221" s="12">
        <v>771161</v>
      </c>
      <c r="BT221" s="12">
        <v>752656</v>
      </c>
      <c r="BU221" s="13">
        <v>3068536</v>
      </c>
      <c r="BV221" s="12">
        <v>349047</v>
      </c>
      <c r="BW221" s="12">
        <v>2165191</v>
      </c>
      <c r="BX221" s="12">
        <v>1492514</v>
      </c>
      <c r="BY221" s="12">
        <v>0</v>
      </c>
      <c r="BZ221" s="12">
        <f t="shared" si="31"/>
        <v>152985566</v>
      </c>
      <c r="CA221" s="32"/>
    </row>
    <row r="222" spans="1:79" x14ac:dyDescent="0.25">
      <c r="A222" s="31" t="s">
        <v>513</v>
      </c>
      <c r="B222" s="31" t="s">
        <v>514</v>
      </c>
      <c r="C222" s="12">
        <v>509023</v>
      </c>
      <c r="D222" s="12">
        <v>8182555</v>
      </c>
      <c r="E222" s="12">
        <v>1545767</v>
      </c>
      <c r="F222" s="12">
        <v>0</v>
      </c>
      <c r="G222" s="12">
        <v>50780</v>
      </c>
      <c r="H222" s="12">
        <v>236061</v>
      </c>
      <c r="I222" s="12">
        <v>834404</v>
      </c>
      <c r="J222" s="12">
        <v>801080</v>
      </c>
      <c r="K222" s="12">
        <v>1140596</v>
      </c>
      <c r="L222" s="12">
        <v>338119</v>
      </c>
      <c r="M222" s="13"/>
      <c r="N222" s="12">
        <v>0</v>
      </c>
      <c r="O222" s="12">
        <v>0</v>
      </c>
      <c r="P222" s="13"/>
      <c r="Q222" s="12">
        <v>1620074</v>
      </c>
      <c r="R222" s="13">
        <v>1968347</v>
      </c>
      <c r="S222" s="12">
        <v>773819</v>
      </c>
      <c r="T222" s="12">
        <v>378938</v>
      </c>
      <c r="U222" s="12">
        <v>3548621</v>
      </c>
      <c r="V222" s="12">
        <v>2578263</v>
      </c>
      <c r="W222" s="12">
        <v>94849</v>
      </c>
      <c r="X222" s="12">
        <v>221282</v>
      </c>
      <c r="Y222" s="12">
        <v>5079609</v>
      </c>
      <c r="Z222" s="12">
        <v>74684</v>
      </c>
      <c r="AA222" s="12">
        <v>762288</v>
      </c>
      <c r="AB222" s="12">
        <v>158995</v>
      </c>
      <c r="AC222" s="12">
        <v>3762741</v>
      </c>
      <c r="AD222" s="12">
        <v>925926</v>
      </c>
      <c r="AE222" s="12">
        <v>671245</v>
      </c>
      <c r="AF222" s="12">
        <v>912396</v>
      </c>
      <c r="AG222" s="13">
        <v>4269858</v>
      </c>
      <c r="AH222" s="13">
        <v>50313973</v>
      </c>
      <c r="AI222" s="12">
        <v>0</v>
      </c>
      <c r="AJ222" s="12">
        <v>0</v>
      </c>
      <c r="AK222" s="12">
        <v>0</v>
      </c>
      <c r="AL222" s="12">
        <v>855467</v>
      </c>
      <c r="AM222" s="13">
        <v>3662067</v>
      </c>
      <c r="AN222" s="12">
        <v>135005</v>
      </c>
      <c r="AO222" s="12">
        <v>5848833</v>
      </c>
      <c r="AP222" s="12">
        <v>131497</v>
      </c>
      <c r="AQ222" s="12">
        <v>2742085</v>
      </c>
      <c r="AR222" s="12">
        <v>1947022</v>
      </c>
      <c r="AS222" s="12">
        <v>0</v>
      </c>
      <c r="AT222" s="12">
        <v>0</v>
      </c>
      <c r="AU222" s="12">
        <v>1456777</v>
      </c>
      <c r="AV222" s="12">
        <v>0</v>
      </c>
      <c r="AW222" s="12">
        <v>5141</v>
      </c>
      <c r="AX222" s="12">
        <v>28805</v>
      </c>
      <c r="AY222" s="12">
        <v>96006</v>
      </c>
      <c r="AZ222" s="12">
        <v>269968</v>
      </c>
      <c r="BA222" s="12">
        <v>1692894</v>
      </c>
      <c r="BB222" s="12">
        <v>2779497</v>
      </c>
      <c r="BC222" s="12">
        <v>3100702</v>
      </c>
      <c r="BD222" s="13">
        <v>4194371</v>
      </c>
      <c r="BE222" s="12">
        <v>0</v>
      </c>
      <c r="BF222" s="13">
        <v>665772</v>
      </c>
      <c r="BG222" s="12">
        <v>3078165</v>
      </c>
      <c r="BH222" s="12">
        <v>24970</v>
      </c>
      <c r="BI222" s="12">
        <v>651504</v>
      </c>
      <c r="BJ222" s="12">
        <v>480892</v>
      </c>
      <c r="BK222" s="12">
        <v>201303</v>
      </c>
      <c r="BL222" s="12">
        <v>289000</v>
      </c>
      <c r="BM222" s="12">
        <v>3533204</v>
      </c>
      <c r="BN222" s="12">
        <v>1829623</v>
      </c>
      <c r="BO222" s="12">
        <v>635511</v>
      </c>
      <c r="BP222" s="12">
        <v>3631894</v>
      </c>
      <c r="BQ222" s="12">
        <v>0</v>
      </c>
      <c r="BR222" s="12">
        <v>0</v>
      </c>
      <c r="BS222" s="12">
        <v>620659</v>
      </c>
      <c r="BT222" s="12">
        <v>0</v>
      </c>
      <c r="BU222" s="13"/>
      <c r="BV222" s="12">
        <v>26289</v>
      </c>
      <c r="BW222" s="12">
        <v>1613768</v>
      </c>
      <c r="BX222" s="12">
        <v>954903</v>
      </c>
      <c r="BY222" s="12">
        <v>0</v>
      </c>
      <c r="BZ222" s="12">
        <f t="shared" si="31"/>
        <v>138937887</v>
      </c>
      <c r="CA222" s="32"/>
    </row>
    <row r="223" spans="1:79" x14ac:dyDescent="0.25">
      <c r="A223" s="31" t="s">
        <v>515</v>
      </c>
      <c r="B223" s="31" t="s">
        <v>516</v>
      </c>
      <c r="C223" s="12"/>
      <c r="D223" s="12"/>
      <c r="E223" s="12"/>
      <c r="F223" s="12"/>
      <c r="G223" s="12"/>
      <c r="H223" s="12"/>
      <c r="I223" s="12"/>
      <c r="J223" s="12"/>
      <c r="K223" s="12">
        <v>0</v>
      </c>
      <c r="L223" s="12">
        <v>0</v>
      </c>
      <c r="M223" s="13"/>
      <c r="N223" s="12"/>
      <c r="O223" s="12"/>
      <c r="P223" s="13"/>
      <c r="Q223" s="12"/>
      <c r="R223" s="13">
        <v>0</v>
      </c>
      <c r="S223" s="12"/>
      <c r="T223" s="12">
        <v>0</v>
      </c>
      <c r="U223" s="12"/>
      <c r="V223" s="12"/>
      <c r="W223" s="12"/>
      <c r="X223" s="12"/>
      <c r="Y223" s="12"/>
      <c r="Z223" s="12"/>
      <c r="AA223" s="12"/>
      <c r="AB223" s="12"/>
      <c r="AC223" s="12">
        <v>0</v>
      </c>
      <c r="AD223" s="12"/>
      <c r="AE223" s="12"/>
      <c r="AF223" s="12"/>
      <c r="AG223" s="13"/>
      <c r="AH223" s="13"/>
      <c r="AI223" s="12"/>
      <c r="AJ223" s="12"/>
      <c r="AK223" s="12"/>
      <c r="AL223" s="12">
        <v>0</v>
      </c>
      <c r="AM223" s="13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3"/>
      <c r="BE223" s="12"/>
      <c r="BF223" s="13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3"/>
      <c r="BV223" s="12"/>
      <c r="BW223" s="12">
        <v>27465</v>
      </c>
      <c r="BX223" s="12"/>
      <c r="BY223" s="12"/>
      <c r="BZ223" s="12">
        <f t="shared" si="31"/>
        <v>27465</v>
      </c>
      <c r="CA223" s="32"/>
    </row>
    <row r="224" spans="1:79" x14ac:dyDescent="0.25">
      <c r="A224" s="31" t="s">
        <v>517</v>
      </c>
      <c r="B224" s="31" t="s">
        <v>518</v>
      </c>
      <c r="C224" s="12">
        <v>143900</v>
      </c>
      <c r="D224" s="12">
        <v>669626</v>
      </c>
      <c r="E224" s="12">
        <v>62240</v>
      </c>
      <c r="F224" s="12">
        <v>323310</v>
      </c>
      <c r="G224" s="12">
        <v>193328</v>
      </c>
      <c r="H224" s="12">
        <v>165737</v>
      </c>
      <c r="I224" s="12">
        <v>110190</v>
      </c>
      <c r="J224" s="12">
        <v>548196</v>
      </c>
      <c r="K224" s="12">
        <v>74441</v>
      </c>
      <c r="L224" s="12">
        <v>177591</v>
      </c>
      <c r="M224" s="13">
        <v>925474</v>
      </c>
      <c r="N224" s="12">
        <v>1870130</v>
      </c>
      <c r="O224" s="12">
        <v>125637</v>
      </c>
      <c r="P224" s="13">
        <v>2887282</v>
      </c>
      <c r="Q224" s="12">
        <v>391495</v>
      </c>
      <c r="R224" s="13">
        <v>207996</v>
      </c>
      <c r="S224" s="12">
        <v>137910</v>
      </c>
      <c r="T224" s="12">
        <v>249503</v>
      </c>
      <c r="U224" s="12">
        <v>286176</v>
      </c>
      <c r="V224" s="12">
        <v>380168</v>
      </c>
      <c r="W224" s="12">
        <v>54201</v>
      </c>
      <c r="X224" s="12">
        <v>171787</v>
      </c>
      <c r="Y224" s="12">
        <v>442860</v>
      </c>
      <c r="Z224" s="12">
        <v>102394</v>
      </c>
      <c r="AA224" s="12">
        <v>0</v>
      </c>
      <c r="AB224" s="12">
        <v>121550</v>
      </c>
      <c r="AC224" s="12">
        <v>539805</v>
      </c>
      <c r="AD224" s="12">
        <v>43331</v>
      </c>
      <c r="AE224" s="12">
        <v>251358</v>
      </c>
      <c r="AF224" s="12">
        <v>57726</v>
      </c>
      <c r="AG224" s="13">
        <v>322994</v>
      </c>
      <c r="AH224" s="13">
        <v>2780966</v>
      </c>
      <c r="AI224" s="12">
        <v>390448</v>
      </c>
      <c r="AJ224" s="12">
        <v>37311</v>
      </c>
      <c r="AK224" s="12">
        <v>57375</v>
      </c>
      <c r="AL224" s="12">
        <v>115954</v>
      </c>
      <c r="AM224" s="13">
        <v>933565</v>
      </c>
      <c r="AN224" s="12">
        <v>65145</v>
      </c>
      <c r="AO224" s="12">
        <v>436671</v>
      </c>
      <c r="AP224" s="12">
        <v>495561</v>
      </c>
      <c r="AQ224" s="12">
        <v>12308</v>
      </c>
      <c r="AR224" s="12">
        <v>0</v>
      </c>
      <c r="AS224" s="12">
        <v>53976</v>
      </c>
      <c r="AT224" s="12">
        <v>939818</v>
      </c>
      <c r="AU224" s="12">
        <v>303156</v>
      </c>
      <c r="AV224" s="12">
        <v>0</v>
      </c>
      <c r="AW224" s="12">
        <v>169701</v>
      </c>
      <c r="AX224" s="12">
        <v>620801</v>
      </c>
      <c r="AY224" s="12">
        <v>34739</v>
      </c>
      <c r="AZ224" s="12">
        <v>162407</v>
      </c>
      <c r="BA224" s="12">
        <v>170277</v>
      </c>
      <c r="BB224" s="12">
        <v>362000</v>
      </c>
      <c r="BC224" s="12">
        <v>316696</v>
      </c>
      <c r="BD224" s="13">
        <v>783355</v>
      </c>
      <c r="BE224" s="12">
        <v>656418</v>
      </c>
      <c r="BF224" s="13">
        <v>1164424</v>
      </c>
      <c r="BG224" s="12">
        <v>579862</v>
      </c>
      <c r="BH224" s="12">
        <v>132680</v>
      </c>
      <c r="BI224" s="12">
        <v>163525</v>
      </c>
      <c r="BJ224" s="12">
        <v>344711</v>
      </c>
      <c r="BK224" s="12">
        <v>97381</v>
      </c>
      <c r="BL224" s="12">
        <v>107133</v>
      </c>
      <c r="BM224" s="12">
        <v>300431</v>
      </c>
      <c r="BN224" s="12">
        <v>643554</v>
      </c>
      <c r="BO224" s="12">
        <v>252304</v>
      </c>
      <c r="BP224" s="12">
        <v>352816</v>
      </c>
      <c r="BQ224" s="12">
        <v>131390</v>
      </c>
      <c r="BR224" s="12">
        <v>221952</v>
      </c>
      <c r="BS224" s="12">
        <v>189351</v>
      </c>
      <c r="BT224" s="12">
        <v>232373</v>
      </c>
      <c r="BU224" s="13">
        <v>483687</v>
      </c>
      <c r="BV224" s="12">
        <v>507979</v>
      </c>
      <c r="BW224" s="12">
        <v>13600</v>
      </c>
      <c r="BX224" s="12">
        <v>0</v>
      </c>
      <c r="BY224" s="12">
        <v>0</v>
      </c>
      <c r="BZ224" s="12">
        <f t="shared" si="31"/>
        <v>27856137</v>
      </c>
      <c r="CA224" s="32"/>
    </row>
    <row r="225" spans="1:79" x14ac:dyDescent="0.25">
      <c r="A225" s="31" t="s">
        <v>519</v>
      </c>
      <c r="B225" s="31" t="s">
        <v>520</v>
      </c>
      <c r="C225" s="12">
        <v>48782</v>
      </c>
      <c r="D225" s="12"/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3"/>
      <c r="N225" s="12">
        <v>0</v>
      </c>
      <c r="O225" s="12">
        <v>0</v>
      </c>
      <c r="P225" s="13"/>
      <c r="Q225" s="12">
        <v>0</v>
      </c>
      <c r="R225" s="13">
        <v>0</v>
      </c>
      <c r="S225" s="12">
        <v>109548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45734</v>
      </c>
      <c r="AB225" s="12">
        <v>15682</v>
      </c>
      <c r="AC225" s="12">
        <v>0</v>
      </c>
      <c r="AD225" s="12">
        <v>0</v>
      </c>
      <c r="AE225" s="12">
        <v>0</v>
      </c>
      <c r="AF225" s="12">
        <v>0</v>
      </c>
      <c r="AG225" s="13"/>
      <c r="AH225" s="13"/>
      <c r="AI225" s="12">
        <v>0</v>
      </c>
      <c r="AJ225" s="12">
        <v>0</v>
      </c>
      <c r="AK225" s="12">
        <v>0</v>
      </c>
      <c r="AL225" s="12">
        <v>0</v>
      </c>
      <c r="AM225" s="13"/>
      <c r="AN225" s="12">
        <v>231755</v>
      </c>
      <c r="AO225" s="12">
        <v>0</v>
      </c>
      <c r="AP225" s="12">
        <v>0</v>
      </c>
      <c r="AQ225" s="12">
        <v>34987</v>
      </c>
      <c r="AR225" s="12">
        <v>54088</v>
      </c>
      <c r="AS225" s="12">
        <v>521226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3"/>
      <c r="BE225" s="12">
        <v>0</v>
      </c>
      <c r="BF225" s="13"/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85577</v>
      </c>
      <c r="BR225" s="12">
        <v>0</v>
      </c>
      <c r="BS225" s="12">
        <v>0</v>
      </c>
      <c r="BT225" s="12">
        <v>0</v>
      </c>
      <c r="BU225" s="13"/>
      <c r="BV225" s="12">
        <v>0</v>
      </c>
      <c r="BW225" s="12">
        <v>0</v>
      </c>
      <c r="BX225" s="12">
        <v>0</v>
      </c>
      <c r="BY225" s="12">
        <v>0</v>
      </c>
      <c r="BZ225" s="12">
        <f t="shared" si="31"/>
        <v>1147379</v>
      </c>
      <c r="CA225" s="32"/>
    </row>
    <row r="226" spans="1:79" x14ac:dyDescent="0.25">
      <c r="A226" s="31" t="s">
        <v>521</v>
      </c>
      <c r="B226" s="31" t="s">
        <v>522</v>
      </c>
      <c r="C226" s="12">
        <v>194452</v>
      </c>
      <c r="D226" s="12">
        <v>1020524</v>
      </c>
      <c r="E226" s="12">
        <v>73460</v>
      </c>
      <c r="F226" s="12">
        <v>135996</v>
      </c>
      <c r="G226" s="12">
        <v>113718</v>
      </c>
      <c r="H226" s="12">
        <v>135854</v>
      </c>
      <c r="I226" s="12">
        <v>95420</v>
      </c>
      <c r="J226" s="12">
        <v>252544</v>
      </c>
      <c r="K226" s="12">
        <v>68161</v>
      </c>
      <c r="L226" s="12">
        <v>77884</v>
      </c>
      <c r="M226" s="13">
        <v>391049</v>
      </c>
      <c r="N226" s="12">
        <v>473543</v>
      </c>
      <c r="O226" s="12">
        <v>26809</v>
      </c>
      <c r="P226" s="13">
        <v>2043153</v>
      </c>
      <c r="Q226" s="12">
        <v>187284</v>
      </c>
      <c r="R226" s="13">
        <v>235353</v>
      </c>
      <c r="S226" s="12">
        <v>214483</v>
      </c>
      <c r="T226" s="12">
        <v>137840</v>
      </c>
      <c r="U226" s="12">
        <v>97068</v>
      </c>
      <c r="V226" s="12">
        <v>272048</v>
      </c>
      <c r="W226" s="12">
        <v>47238</v>
      </c>
      <c r="X226" s="12">
        <v>206225</v>
      </c>
      <c r="Y226" s="12">
        <v>0</v>
      </c>
      <c r="Z226" s="12">
        <v>47790</v>
      </c>
      <c r="AA226" s="12">
        <v>52288</v>
      </c>
      <c r="AB226" s="12">
        <v>89635</v>
      </c>
      <c r="AC226" s="12">
        <v>864504</v>
      </c>
      <c r="AD226" s="12">
        <v>18207</v>
      </c>
      <c r="AE226" s="12">
        <v>190655</v>
      </c>
      <c r="AF226" s="12">
        <v>38544</v>
      </c>
      <c r="AG226" s="13">
        <v>259871</v>
      </c>
      <c r="AH226" s="13">
        <v>1569835</v>
      </c>
      <c r="AI226" s="12">
        <v>296139</v>
      </c>
      <c r="AJ226" s="12">
        <v>40921</v>
      </c>
      <c r="AK226" s="12">
        <v>21609</v>
      </c>
      <c r="AL226" s="12">
        <v>129935</v>
      </c>
      <c r="AM226" s="13">
        <v>948482</v>
      </c>
      <c r="AN226" s="12">
        <v>75522</v>
      </c>
      <c r="AO226" s="12">
        <v>251757</v>
      </c>
      <c r="AP226" s="12">
        <v>468874</v>
      </c>
      <c r="AQ226" s="12">
        <v>105485</v>
      </c>
      <c r="AR226" s="12">
        <v>122803</v>
      </c>
      <c r="AS226" s="12">
        <v>18634</v>
      </c>
      <c r="AT226" s="12">
        <v>283544</v>
      </c>
      <c r="AU226" s="12">
        <v>151005</v>
      </c>
      <c r="AV226" s="12">
        <v>106376</v>
      </c>
      <c r="AW226" s="12">
        <v>0</v>
      </c>
      <c r="AX226" s="12">
        <v>218967</v>
      </c>
      <c r="AY226" s="12">
        <v>22403</v>
      </c>
      <c r="AZ226" s="12">
        <v>139234</v>
      </c>
      <c r="BA226" s="12">
        <v>218588</v>
      </c>
      <c r="BB226" s="12">
        <v>209697</v>
      </c>
      <c r="BC226" s="12">
        <v>273621</v>
      </c>
      <c r="BD226" s="13">
        <v>1024637</v>
      </c>
      <c r="BE226" s="12">
        <v>181412</v>
      </c>
      <c r="BF226" s="13">
        <v>925290</v>
      </c>
      <c r="BG226" s="12">
        <v>119925</v>
      </c>
      <c r="BH226" s="12">
        <v>59584</v>
      </c>
      <c r="BI226" s="12">
        <v>84634</v>
      </c>
      <c r="BJ226" s="12">
        <v>165963</v>
      </c>
      <c r="BK226" s="12">
        <v>37654</v>
      </c>
      <c r="BL226" s="12">
        <v>62598</v>
      </c>
      <c r="BM226" s="12">
        <v>98392</v>
      </c>
      <c r="BN226" s="12">
        <v>229956</v>
      </c>
      <c r="BO226" s="12">
        <v>204922</v>
      </c>
      <c r="BP226" s="12">
        <v>467732</v>
      </c>
      <c r="BQ226" s="12">
        <v>159521</v>
      </c>
      <c r="BR226" s="12">
        <v>477513</v>
      </c>
      <c r="BS226" s="12">
        <v>96376</v>
      </c>
      <c r="BT226" s="12">
        <v>68671</v>
      </c>
      <c r="BU226" s="13">
        <v>209161</v>
      </c>
      <c r="BV226" s="12">
        <v>0</v>
      </c>
      <c r="BW226" s="12">
        <v>407641</v>
      </c>
      <c r="BX226" s="12">
        <v>206465</v>
      </c>
      <c r="BY226" s="12">
        <v>0</v>
      </c>
      <c r="BZ226" s="12">
        <f t="shared" si="31"/>
        <v>19023078</v>
      </c>
      <c r="CA226" s="32"/>
    </row>
    <row r="227" spans="1:79" x14ac:dyDescent="0.25">
      <c r="A227" s="31" t="s">
        <v>523</v>
      </c>
      <c r="B227" s="31" t="s">
        <v>524</v>
      </c>
      <c r="C227" s="12">
        <v>1200</v>
      </c>
      <c r="D227" s="12">
        <v>3413780</v>
      </c>
      <c r="E227" s="12">
        <v>354615</v>
      </c>
      <c r="F227" s="12">
        <v>194614</v>
      </c>
      <c r="G227" s="12">
        <v>76322</v>
      </c>
      <c r="H227" s="12">
        <v>0</v>
      </c>
      <c r="I227" s="12">
        <v>66221</v>
      </c>
      <c r="J227" s="12">
        <v>328122</v>
      </c>
      <c r="K227" s="12">
        <v>361443</v>
      </c>
      <c r="L227" s="12">
        <v>1888182</v>
      </c>
      <c r="M227" s="13">
        <f>833741+410923+84927</f>
        <v>1329591</v>
      </c>
      <c r="N227" s="12">
        <v>7285807</v>
      </c>
      <c r="O227" s="12">
        <v>207981</v>
      </c>
      <c r="P227" s="13">
        <v>13896567</v>
      </c>
      <c r="Q227" s="12">
        <v>113336</v>
      </c>
      <c r="R227" s="13">
        <v>417685</v>
      </c>
      <c r="S227" s="12">
        <v>137024</v>
      </c>
      <c r="T227" s="12">
        <v>193689</v>
      </c>
      <c r="U227" s="12">
        <v>203591</v>
      </c>
      <c r="V227" s="12">
        <v>487739</v>
      </c>
      <c r="W227" s="12">
        <v>0</v>
      </c>
      <c r="X227" s="12">
        <v>78658</v>
      </c>
      <c r="Y227" s="12">
        <v>316360</v>
      </c>
      <c r="Z227" s="12">
        <v>0</v>
      </c>
      <c r="AA227" s="12">
        <v>35686</v>
      </c>
      <c r="AB227" s="12">
        <v>62103</v>
      </c>
      <c r="AC227" s="12">
        <v>189517</v>
      </c>
      <c r="AD227" s="12">
        <v>0</v>
      </c>
      <c r="AE227" s="12">
        <v>1645930</v>
      </c>
      <c r="AF227" s="12">
        <v>0</v>
      </c>
      <c r="AG227" s="13">
        <v>1108064</v>
      </c>
      <c r="AH227" s="13">
        <v>4172107</v>
      </c>
      <c r="AI227" s="12">
        <v>338995</v>
      </c>
      <c r="AJ227" s="12">
        <v>0</v>
      </c>
      <c r="AK227" s="12">
        <v>18088</v>
      </c>
      <c r="AL227" s="12">
        <v>1188268</v>
      </c>
      <c r="AM227" s="13">
        <v>673547</v>
      </c>
      <c r="AN227" s="12">
        <v>0</v>
      </c>
      <c r="AO227" s="12">
        <v>890351</v>
      </c>
      <c r="AP227" s="12">
        <v>2380620</v>
      </c>
      <c r="AQ227" s="12">
        <v>468802</v>
      </c>
      <c r="AR227" s="12">
        <v>371558</v>
      </c>
      <c r="AS227" s="12">
        <v>58733</v>
      </c>
      <c r="AT227" s="12">
        <v>184474</v>
      </c>
      <c r="AU227" s="12">
        <v>302044</v>
      </c>
      <c r="AV227" s="12">
        <v>85192</v>
      </c>
      <c r="AW227" s="12">
        <v>109563</v>
      </c>
      <c r="AX227" s="12">
        <v>3211620</v>
      </c>
      <c r="AY227" s="12">
        <v>68158</v>
      </c>
      <c r="AZ227" s="12">
        <v>1202160</v>
      </c>
      <c r="BA227" s="12">
        <v>1454892</v>
      </c>
      <c r="BB227" s="12">
        <v>121002</v>
      </c>
      <c r="BC227" s="12">
        <v>429842</v>
      </c>
      <c r="BD227" s="13">
        <v>296258</v>
      </c>
      <c r="BE227" s="12">
        <v>361820</v>
      </c>
      <c r="BF227" s="13">
        <v>3697899</v>
      </c>
      <c r="BG227" s="12">
        <v>8667167</v>
      </c>
      <c r="BH227" s="12">
        <v>0</v>
      </c>
      <c r="BI227" s="12">
        <v>302695</v>
      </c>
      <c r="BJ227" s="12">
        <v>398327</v>
      </c>
      <c r="BK227" s="12">
        <v>1549857</v>
      </c>
      <c r="BL227" s="12">
        <v>983</v>
      </c>
      <c r="BM227" s="12">
        <v>189280</v>
      </c>
      <c r="BN227" s="12">
        <v>165634</v>
      </c>
      <c r="BO227" s="12">
        <v>866644</v>
      </c>
      <c r="BP227" s="12">
        <v>1053977</v>
      </c>
      <c r="BQ227" s="12">
        <v>46751</v>
      </c>
      <c r="BR227" s="12">
        <v>112666</v>
      </c>
      <c r="BS227" s="12">
        <v>484018</v>
      </c>
      <c r="BT227" s="12">
        <v>89403</v>
      </c>
      <c r="BU227" s="13">
        <v>616059</v>
      </c>
      <c r="BV227" s="12">
        <v>758038</v>
      </c>
      <c r="BW227" s="12">
        <v>715666</v>
      </c>
      <c r="BX227" s="12">
        <v>0</v>
      </c>
      <c r="BY227" s="12">
        <v>0</v>
      </c>
      <c r="BZ227" s="12">
        <f t="shared" si="31"/>
        <v>72496985</v>
      </c>
      <c r="CA227" s="32"/>
    </row>
    <row r="228" spans="1:79" x14ac:dyDescent="0.25">
      <c r="A228" s="1" t="s">
        <v>185</v>
      </c>
      <c r="B228" s="1" t="s">
        <v>525</v>
      </c>
      <c r="C228" s="27">
        <f>SUM(C184:C227)</f>
        <v>5892386</v>
      </c>
      <c r="D228" s="27">
        <f t="shared" ref="D228:BN228" si="32">SUM(D184:D227)</f>
        <v>42077365</v>
      </c>
      <c r="E228" s="27">
        <f t="shared" si="32"/>
        <v>4697428</v>
      </c>
      <c r="F228" s="27">
        <f t="shared" si="32"/>
        <v>10481603</v>
      </c>
      <c r="G228" s="27">
        <f t="shared" si="32"/>
        <v>5653750</v>
      </c>
      <c r="H228" s="27">
        <f t="shared" si="32"/>
        <v>5256860</v>
      </c>
      <c r="I228" s="27">
        <f t="shared" si="32"/>
        <v>4993940</v>
      </c>
      <c r="J228" s="27">
        <f t="shared" si="32"/>
        <v>17288491</v>
      </c>
      <c r="K228" s="27">
        <f t="shared" si="32"/>
        <v>6352697</v>
      </c>
      <c r="L228" s="12">
        <v>10840488</v>
      </c>
      <c r="M228" s="27">
        <f t="shared" si="32"/>
        <v>25484058</v>
      </c>
      <c r="N228" s="27">
        <f t="shared" si="32"/>
        <v>45431289</v>
      </c>
      <c r="O228" s="27">
        <f t="shared" si="32"/>
        <v>3708123</v>
      </c>
      <c r="P228" s="27">
        <f t="shared" si="32"/>
        <v>90091104</v>
      </c>
      <c r="Q228" s="27">
        <f t="shared" si="32"/>
        <v>14634190</v>
      </c>
      <c r="R228" s="27">
        <f t="shared" si="32"/>
        <v>10918484</v>
      </c>
      <c r="S228" s="27">
        <f t="shared" si="32"/>
        <v>12720925</v>
      </c>
      <c r="T228" s="27">
        <f t="shared" si="32"/>
        <v>9689962</v>
      </c>
      <c r="U228" s="27">
        <f t="shared" si="32"/>
        <v>13989189</v>
      </c>
      <c r="V228" s="27">
        <f t="shared" si="32"/>
        <v>20487923</v>
      </c>
      <c r="W228" s="27">
        <f t="shared" si="32"/>
        <v>3402097</v>
      </c>
      <c r="X228" s="27">
        <f t="shared" si="32"/>
        <v>10413957</v>
      </c>
      <c r="Y228" s="27">
        <f t="shared" si="32"/>
        <v>29084512</v>
      </c>
      <c r="Z228" s="27">
        <f t="shared" si="32"/>
        <v>4182773</v>
      </c>
      <c r="AA228" s="27">
        <f t="shared" si="32"/>
        <v>5198214</v>
      </c>
      <c r="AB228" s="27">
        <f t="shared" si="32"/>
        <v>5145277</v>
      </c>
      <c r="AC228" s="27">
        <f t="shared" si="32"/>
        <v>33092176</v>
      </c>
      <c r="AD228" s="27">
        <f t="shared" si="32"/>
        <v>3408616</v>
      </c>
      <c r="AE228" s="27">
        <f t="shared" si="32"/>
        <v>9448466</v>
      </c>
      <c r="AF228" s="27">
        <f t="shared" si="32"/>
        <v>3097382</v>
      </c>
      <c r="AG228" s="27">
        <f t="shared" si="32"/>
        <v>18708574</v>
      </c>
      <c r="AH228" s="27">
        <f t="shared" si="32"/>
        <v>134961735</v>
      </c>
      <c r="AI228" s="27">
        <f t="shared" si="32"/>
        <v>23106403</v>
      </c>
      <c r="AJ228" s="27">
        <f t="shared" si="32"/>
        <v>1874108</v>
      </c>
      <c r="AK228" s="27">
        <f t="shared" si="32"/>
        <v>2584047</v>
      </c>
      <c r="AL228" s="27">
        <f t="shared" si="32"/>
        <v>9226881</v>
      </c>
      <c r="AM228" s="27">
        <f t="shared" si="32"/>
        <v>68002025</v>
      </c>
      <c r="AN228" s="27">
        <f t="shared" si="32"/>
        <v>7475089</v>
      </c>
      <c r="AO228" s="27">
        <f t="shared" si="32"/>
        <v>19414586</v>
      </c>
      <c r="AP228" s="27">
        <f t="shared" si="32"/>
        <v>18046770</v>
      </c>
      <c r="AQ228" s="27">
        <f t="shared" si="32"/>
        <v>13841258</v>
      </c>
      <c r="AR228" s="27">
        <f t="shared" si="32"/>
        <v>7653474</v>
      </c>
      <c r="AS228" s="27">
        <f t="shared" si="32"/>
        <v>4720781</v>
      </c>
      <c r="AT228" s="27">
        <f t="shared" si="32"/>
        <v>27258711</v>
      </c>
      <c r="AU228" s="27">
        <f t="shared" si="32"/>
        <v>14982728</v>
      </c>
      <c r="AV228" s="27">
        <f t="shared" si="32"/>
        <v>3379665</v>
      </c>
      <c r="AW228" s="27">
        <f t="shared" si="32"/>
        <v>6717701</v>
      </c>
      <c r="AX228" s="27">
        <f t="shared" si="32"/>
        <v>18584590</v>
      </c>
      <c r="AY228" s="27">
        <f t="shared" si="32"/>
        <v>1913457</v>
      </c>
      <c r="AZ228" s="27">
        <f t="shared" si="32"/>
        <v>11018370</v>
      </c>
      <c r="BA228" s="27">
        <f t="shared" si="32"/>
        <v>12020102</v>
      </c>
      <c r="BB228" s="27">
        <f t="shared" si="32"/>
        <v>12797190</v>
      </c>
      <c r="BC228" s="27">
        <f t="shared" si="32"/>
        <v>18651776</v>
      </c>
      <c r="BD228" s="27">
        <f t="shared" si="32"/>
        <v>29768697</v>
      </c>
      <c r="BE228" s="27">
        <f t="shared" si="32"/>
        <v>18920738</v>
      </c>
      <c r="BF228" s="27">
        <f t="shared" si="32"/>
        <v>39870323</v>
      </c>
      <c r="BG228" s="27">
        <f t="shared" si="32"/>
        <v>33372966</v>
      </c>
      <c r="BH228" s="27">
        <f t="shared" si="32"/>
        <v>3592708</v>
      </c>
      <c r="BI228" s="27">
        <f t="shared" si="32"/>
        <v>7414581</v>
      </c>
      <c r="BJ228" s="27">
        <f t="shared" si="32"/>
        <v>12283057</v>
      </c>
      <c r="BK228" s="27">
        <f t="shared" si="32"/>
        <v>4343516</v>
      </c>
      <c r="BL228" s="27">
        <f t="shared" si="32"/>
        <v>3814047</v>
      </c>
      <c r="BM228" s="27">
        <f t="shared" si="32"/>
        <v>12384491</v>
      </c>
      <c r="BN228" s="27">
        <f t="shared" si="32"/>
        <v>16948579</v>
      </c>
      <c r="BO228" s="27">
        <f t="shared" ref="BO228:BZ228" si="33">SUM(BO184:BO227)</f>
        <v>14179451</v>
      </c>
      <c r="BP228" s="27">
        <f t="shared" si="33"/>
        <v>27656709</v>
      </c>
      <c r="BQ228" s="27">
        <f t="shared" si="33"/>
        <v>6497004</v>
      </c>
      <c r="BR228" s="27">
        <f t="shared" si="33"/>
        <v>13341678</v>
      </c>
      <c r="BS228" s="27">
        <f t="shared" si="33"/>
        <v>7703578</v>
      </c>
      <c r="BT228" s="27">
        <f t="shared" si="33"/>
        <v>5983709</v>
      </c>
      <c r="BU228" s="27">
        <f t="shared" si="33"/>
        <v>18667230</v>
      </c>
      <c r="BV228" s="27">
        <f t="shared" si="33"/>
        <v>11303262</v>
      </c>
      <c r="BW228" s="27">
        <f t="shared" si="33"/>
        <v>13787250</v>
      </c>
      <c r="BX228" s="27">
        <f t="shared" si="33"/>
        <v>9998862</v>
      </c>
      <c r="BY228" s="27">
        <f t="shared" si="33"/>
        <v>0</v>
      </c>
      <c r="BZ228" s="27">
        <f t="shared" si="33"/>
        <v>1235936182</v>
      </c>
      <c r="CA228" s="33"/>
    </row>
    <row r="229" spans="1:79" x14ac:dyDescent="0.25">
      <c r="A229" s="1" t="s">
        <v>526</v>
      </c>
      <c r="B229" s="1" t="s">
        <v>527</v>
      </c>
      <c r="C229" s="12"/>
      <c r="D229" s="12"/>
      <c r="E229" s="12"/>
      <c r="F229" s="12"/>
      <c r="G229" s="12"/>
      <c r="H229" s="12"/>
      <c r="I229" s="12"/>
      <c r="J229" s="12"/>
      <c r="K229" s="12">
        <v>0</v>
      </c>
      <c r="L229" s="12">
        <v>0</v>
      </c>
      <c r="M229" s="13"/>
      <c r="N229" s="12"/>
      <c r="O229" s="12"/>
      <c r="P229" s="13"/>
      <c r="Q229" s="12"/>
      <c r="R229" s="13"/>
      <c r="S229" s="12"/>
      <c r="T229" s="12">
        <v>0</v>
      </c>
      <c r="U229" s="12"/>
      <c r="V229" s="12"/>
      <c r="W229" s="12"/>
      <c r="X229" s="12"/>
      <c r="Y229" s="12"/>
      <c r="Z229" s="12"/>
      <c r="AA229" s="12"/>
      <c r="AB229" s="12"/>
      <c r="AC229" s="12">
        <v>0</v>
      </c>
      <c r="AD229" s="12"/>
      <c r="AE229" s="12"/>
      <c r="AF229" s="12"/>
      <c r="AG229" s="13"/>
      <c r="AH229" s="13"/>
      <c r="AI229" s="12"/>
      <c r="AJ229" s="12"/>
      <c r="AK229" s="12"/>
      <c r="AL229" s="12">
        <v>0</v>
      </c>
      <c r="AM229" s="13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3"/>
      <c r="BE229" s="12"/>
      <c r="BF229" s="13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3"/>
      <c r="BV229" s="12"/>
      <c r="BW229" s="12"/>
      <c r="BX229" s="12"/>
      <c r="BY229" s="12"/>
      <c r="BZ229" s="12">
        <f t="shared" ref="BZ229:BZ251" si="34">SUM(C229:BY229)</f>
        <v>0</v>
      </c>
    </row>
    <row r="230" spans="1:79" x14ac:dyDescent="0.25">
      <c r="A230" s="1" t="s">
        <v>528</v>
      </c>
      <c r="B230" s="1" t="s">
        <v>529</v>
      </c>
      <c r="C230" s="12"/>
      <c r="D230" s="12"/>
      <c r="E230" s="12"/>
      <c r="F230" s="12"/>
      <c r="G230" s="12"/>
      <c r="H230" s="12"/>
      <c r="I230" s="12"/>
      <c r="J230" s="12"/>
      <c r="K230" s="12">
        <v>0</v>
      </c>
      <c r="L230" s="12">
        <v>0</v>
      </c>
      <c r="M230" s="13"/>
      <c r="N230" s="12"/>
      <c r="O230" s="12"/>
      <c r="P230" s="13"/>
      <c r="Q230" s="12"/>
      <c r="R230" s="13"/>
      <c r="S230" s="12"/>
      <c r="T230" s="12">
        <v>0</v>
      </c>
      <c r="U230" s="12"/>
      <c r="V230" s="12"/>
      <c r="W230" s="12"/>
      <c r="X230" s="12"/>
      <c r="Y230" s="12"/>
      <c r="Z230" s="12"/>
      <c r="AA230" s="12"/>
      <c r="AB230" s="12"/>
      <c r="AC230" s="12">
        <v>0</v>
      </c>
      <c r="AD230" s="12"/>
      <c r="AE230" s="12"/>
      <c r="AF230" s="12"/>
      <c r="AG230" s="13"/>
      <c r="AH230" s="13"/>
      <c r="AI230" s="12"/>
      <c r="AJ230" s="12"/>
      <c r="AK230" s="12"/>
      <c r="AL230" s="12">
        <v>0</v>
      </c>
      <c r="AM230" s="13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3"/>
      <c r="BE230" s="12"/>
      <c r="BF230" s="13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3"/>
      <c r="BV230" s="12"/>
      <c r="BW230" s="12"/>
      <c r="BX230" s="12"/>
      <c r="BY230" s="12"/>
      <c r="BZ230" s="12">
        <f t="shared" si="34"/>
        <v>0</v>
      </c>
    </row>
    <row r="231" spans="1:79" x14ac:dyDescent="0.25">
      <c r="A231" s="1" t="s">
        <v>528</v>
      </c>
      <c r="B231" s="1" t="s">
        <v>529</v>
      </c>
      <c r="C231" s="12">
        <v>0</v>
      </c>
      <c r="D231" s="12"/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3"/>
      <c r="N231" s="12">
        <v>0</v>
      </c>
      <c r="O231" s="12">
        <v>0</v>
      </c>
      <c r="P231" s="13"/>
      <c r="Q231" s="12">
        <v>0</v>
      </c>
      <c r="R231" s="13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3"/>
      <c r="AH231" s="13"/>
      <c r="AI231" s="12">
        <v>0</v>
      </c>
      <c r="AJ231" s="12">
        <v>0</v>
      </c>
      <c r="AK231" s="12">
        <v>0</v>
      </c>
      <c r="AL231" s="12">
        <v>0</v>
      </c>
      <c r="AM231" s="13"/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3"/>
      <c r="BE231" s="12">
        <v>0</v>
      </c>
      <c r="BF231" s="13"/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3"/>
      <c r="BV231" s="12">
        <v>0</v>
      </c>
      <c r="BW231" s="12">
        <v>0</v>
      </c>
      <c r="BX231" s="12">
        <v>0</v>
      </c>
      <c r="BY231" s="12">
        <v>0</v>
      </c>
      <c r="BZ231" s="12">
        <f t="shared" si="34"/>
        <v>0</v>
      </c>
    </row>
    <row r="232" spans="1:79" x14ac:dyDescent="0.25">
      <c r="A232" s="1" t="s">
        <v>530</v>
      </c>
      <c r="B232" s="1" t="s">
        <v>531</v>
      </c>
      <c r="C232" s="12">
        <v>0</v>
      </c>
      <c r="D232" s="12">
        <v>2225501</v>
      </c>
      <c r="E232" s="12">
        <v>0</v>
      </c>
      <c r="F232" s="12">
        <v>0</v>
      </c>
      <c r="G232" s="12">
        <v>0</v>
      </c>
      <c r="H232" s="12">
        <v>0</v>
      </c>
      <c r="I232" s="12">
        <v>23222</v>
      </c>
      <c r="J232" s="12">
        <v>0</v>
      </c>
      <c r="K232" s="12">
        <v>586893</v>
      </c>
      <c r="L232" s="12">
        <v>10840</v>
      </c>
      <c r="M232" s="13">
        <f>958023+18491810</f>
        <v>19449833</v>
      </c>
      <c r="N232" s="12">
        <v>0</v>
      </c>
      <c r="O232" s="12">
        <v>24971</v>
      </c>
      <c r="P232" s="13">
        <v>2297357</v>
      </c>
      <c r="Q232" s="12">
        <v>64218</v>
      </c>
      <c r="R232" s="13">
        <v>0</v>
      </c>
      <c r="S232" s="12">
        <v>91748</v>
      </c>
      <c r="T232" s="12">
        <v>4813</v>
      </c>
      <c r="U232" s="12">
        <v>0</v>
      </c>
      <c r="V232" s="12">
        <v>0</v>
      </c>
      <c r="W232" s="12">
        <v>0</v>
      </c>
      <c r="X232" s="12">
        <v>0</v>
      </c>
      <c r="Y232" s="12">
        <v>221356</v>
      </c>
      <c r="Z232" s="12">
        <v>5709</v>
      </c>
      <c r="AA232" s="12">
        <v>9224</v>
      </c>
      <c r="AB232" s="12">
        <v>162282</v>
      </c>
      <c r="AC232" s="12">
        <v>455328</v>
      </c>
      <c r="AD232" s="12">
        <v>0</v>
      </c>
      <c r="AE232" s="12">
        <v>0</v>
      </c>
      <c r="AF232" s="12">
        <v>0</v>
      </c>
      <c r="AG232" s="13"/>
      <c r="AH232" s="13"/>
      <c r="AI232" s="12">
        <v>0</v>
      </c>
      <c r="AJ232" s="12">
        <v>0</v>
      </c>
      <c r="AK232" s="12">
        <v>0</v>
      </c>
      <c r="AL232" s="12">
        <v>0</v>
      </c>
      <c r="AM232" s="13"/>
      <c r="AN232" s="12">
        <v>0</v>
      </c>
      <c r="AO232" s="12">
        <v>157593</v>
      </c>
      <c r="AP232" s="12">
        <v>0</v>
      </c>
      <c r="AQ232" s="12">
        <v>0</v>
      </c>
      <c r="AR232" s="12">
        <v>0</v>
      </c>
      <c r="AS232" s="12">
        <v>19031</v>
      </c>
      <c r="AT232" s="12">
        <v>7296296</v>
      </c>
      <c r="AU232" s="12">
        <v>0</v>
      </c>
      <c r="AV232" s="12">
        <v>91280</v>
      </c>
      <c r="AW232" s="12">
        <v>5486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1889952</v>
      </c>
      <c r="BD232" s="13">
        <v>33480</v>
      </c>
      <c r="BE232" s="12">
        <v>244486</v>
      </c>
      <c r="BF232" s="13">
        <v>269394</v>
      </c>
      <c r="BG232" s="12">
        <v>19487078</v>
      </c>
      <c r="BH232" s="12">
        <v>0</v>
      </c>
      <c r="BI232" s="12">
        <v>173026</v>
      </c>
      <c r="BJ232" s="12">
        <v>0</v>
      </c>
      <c r="BK232" s="12">
        <v>1670319</v>
      </c>
      <c r="BL232" s="12">
        <v>0</v>
      </c>
      <c r="BM232" s="12">
        <v>208620</v>
      </c>
      <c r="BN232" s="12">
        <v>1556890</v>
      </c>
      <c r="BO232" s="12">
        <v>38358</v>
      </c>
      <c r="BP232" s="12">
        <v>227730</v>
      </c>
      <c r="BQ232" s="12">
        <v>36993</v>
      </c>
      <c r="BR232" s="12">
        <v>0</v>
      </c>
      <c r="BS232" s="12">
        <v>0</v>
      </c>
      <c r="BT232" s="12">
        <v>0</v>
      </c>
      <c r="BU232" s="13">
        <v>127815</v>
      </c>
      <c r="BV232" s="12">
        <v>1941795</v>
      </c>
      <c r="BW232" s="12">
        <v>82077</v>
      </c>
      <c r="BX232" s="12">
        <v>0</v>
      </c>
      <c r="BY232" s="12">
        <v>0</v>
      </c>
      <c r="BZ232" s="12">
        <f t="shared" si="34"/>
        <v>61190994</v>
      </c>
    </row>
    <row r="233" spans="1:79" x14ac:dyDescent="0.25">
      <c r="A233" s="1" t="s">
        <v>532</v>
      </c>
      <c r="B233" s="1" t="s">
        <v>533</v>
      </c>
      <c r="C233" s="12">
        <v>0</v>
      </c>
      <c r="D233" s="12">
        <v>18500000</v>
      </c>
      <c r="E233" s="12">
        <v>0</v>
      </c>
      <c r="F233" s="12">
        <v>0</v>
      </c>
      <c r="G233" s="12">
        <v>0</v>
      </c>
      <c r="H233" s="12">
        <v>0</v>
      </c>
      <c r="I233" s="12">
        <v>2815000</v>
      </c>
      <c r="J233" s="12">
        <v>0</v>
      </c>
      <c r="K233" s="12">
        <v>2261916</v>
      </c>
      <c r="L233" s="12">
        <v>1707000</v>
      </c>
      <c r="M233" s="13">
        <v>130000000</v>
      </c>
      <c r="N233" s="12">
        <v>0</v>
      </c>
      <c r="O233" s="12">
        <v>2444000</v>
      </c>
      <c r="P233" s="13">
        <v>91670000</v>
      </c>
      <c r="Q233" s="12">
        <v>6954000</v>
      </c>
      <c r="R233" s="13">
        <v>0</v>
      </c>
      <c r="S233" s="12">
        <v>0</v>
      </c>
      <c r="T233" s="12">
        <v>0</v>
      </c>
      <c r="U233" s="12">
        <v>0</v>
      </c>
      <c r="V233" s="12">
        <v>8250000</v>
      </c>
      <c r="W233" s="12">
        <v>0</v>
      </c>
      <c r="X233" s="12">
        <v>0</v>
      </c>
      <c r="Y233" s="12">
        <v>0</v>
      </c>
      <c r="Z233" s="12">
        <v>3422647</v>
      </c>
      <c r="AA233" s="12">
        <v>1118000</v>
      </c>
      <c r="AB233" s="12">
        <v>0</v>
      </c>
      <c r="AC233" s="12">
        <v>12400000</v>
      </c>
      <c r="AD233" s="12">
        <v>0</v>
      </c>
      <c r="AE233" s="12">
        <v>0</v>
      </c>
      <c r="AF233" s="12">
        <v>0</v>
      </c>
      <c r="AG233" s="13"/>
      <c r="AH233" s="13"/>
      <c r="AI233" s="12">
        <v>0</v>
      </c>
      <c r="AJ233" s="12">
        <v>0</v>
      </c>
      <c r="AK233" s="12">
        <v>1070000</v>
      </c>
      <c r="AL233" s="12">
        <v>0</v>
      </c>
      <c r="AM233" s="13"/>
      <c r="AN233" s="12">
        <v>0</v>
      </c>
      <c r="AO233" s="12">
        <v>0</v>
      </c>
      <c r="AP233" s="12">
        <v>0</v>
      </c>
      <c r="AQ233" s="12">
        <v>0</v>
      </c>
      <c r="AR233" s="12">
        <v>351879</v>
      </c>
      <c r="AS233" s="12">
        <v>821000</v>
      </c>
      <c r="AT233" s="12">
        <v>150000000</v>
      </c>
      <c r="AU233" s="12">
        <v>0</v>
      </c>
      <c r="AV233" s="12">
        <v>0</v>
      </c>
      <c r="AW233" s="12">
        <v>665000</v>
      </c>
      <c r="AX233" s="12">
        <v>0</v>
      </c>
      <c r="AY233" s="12">
        <v>0</v>
      </c>
      <c r="AZ233" s="12">
        <v>0</v>
      </c>
      <c r="BA233" s="12">
        <v>875000</v>
      </c>
      <c r="BB233" s="12">
        <v>0</v>
      </c>
      <c r="BC233" s="12">
        <v>15000000</v>
      </c>
      <c r="BD233" s="13"/>
      <c r="BE233" s="12">
        <v>10000000</v>
      </c>
      <c r="BF233" s="13"/>
      <c r="BG233" s="12">
        <v>149995000</v>
      </c>
      <c r="BH233" s="12">
        <v>750000</v>
      </c>
      <c r="BI233" s="12">
        <v>2023100</v>
      </c>
      <c r="BJ233" s="12">
        <v>0</v>
      </c>
      <c r="BK233" s="12">
        <v>29500000</v>
      </c>
      <c r="BL233" s="12">
        <v>3000000</v>
      </c>
      <c r="BM233" s="12">
        <v>0</v>
      </c>
      <c r="BN233" s="12">
        <v>33500000</v>
      </c>
      <c r="BO233" s="12">
        <v>5885000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3"/>
      <c r="BV233" s="12">
        <v>66110000</v>
      </c>
      <c r="BW233" s="12">
        <v>13379124</v>
      </c>
      <c r="BX233" s="12">
        <v>0</v>
      </c>
      <c r="BY233" s="12">
        <v>0</v>
      </c>
      <c r="BZ233" s="12">
        <f t="shared" si="34"/>
        <v>764467666</v>
      </c>
    </row>
    <row r="234" spans="1:79" x14ac:dyDescent="0.25">
      <c r="A234" s="1" t="s">
        <v>534</v>
      </c>
      <c r="B234" s="1" t="s">
        <v>535</v>
      </c>
      <c r="C234" s="12">
        <v>0</v>
      </c>
      <c r="D234" s="12"/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3"/>
      <c r="N234" s="12">
        <v>0</v>
      </c>
      <c r="O234" s="12">
        <v>0</v>
      </c>
      <c r="P234" s="13"/>
      <c r="Q234" s="12">
        <v>3000000</v>
      </c>
      <c r="R234" s="13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3"/>
      <c r="AH234" s="13"/>
      <c r="AI234" s="12">
        <v>0</v>
      </c>
      <c r="AJ234" s="12">
        <v>0</v>
      </c>
      <c r="AK234" s="12">
        <v>0</v>
      </c>
      <c r="AL234" s="12">
        <v>0</v>
      </c>
      <c r="AM234" s="13"/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3"/>
      <c r="BE234" s="12">
        <v>0</v>
      </c>
      <c r="BF234" s="13"/>
      <c r="BG234" s="12">
        <v>0</v>
      </c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9526459</v>
      </c>
      <c r="BQ234" s="12">
        <v>0</v>
      </c>
      <c r="BR234" s="12">
        <v>0</v>
      </c>
      <c r="BS234" s="12">
        <v>0</v>
      </c>
      <c r="BT234" s="12">
        <v>0</v>
      </c>
      <c r="BU234" s="13"/>
      <c r="BV234" s="12">
        <v>0</v>
      </c>
      <c r="BW234" s="12">
        <v>0</v>
      </c>
      <c r="BX234" s="12">
        <v>0</v>
      </c>
      <c r="BY234" s="12">
        <v>0</v>
      </c>
      <c r="BZ234" s="12">
        <f t="shared" si="34"/>
        <v>12526459</v>
      </c>
    </row>
    <row r="235" spans="1:79" x14ac:dyDescent="0.25">
      <c r="A235" s="1" t="s">
        <v>536</v>
      </c>
      <c r="B235" s="1" t="s">
        <v>537</v>
      </c>
      <c r="C235" s="12">
        <v>0</v>
      </c>
      <c r="D235" s="12"/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8585000</v>
      </c>
      <c r="L235" s="12">
        <v>0</v>
      </c>
      <c r="M235" s="13"/>
      <c r="N235" s="12">
        <v>55758000</v>
      </c>
      <c r="O235" s="12">
        <v>0</v>
      </c>
      <c r="P235" s="13">
        <v>156835000</v>
      </c>
      <c r="Q235" s="12">
        <v>0</v>
      </c>
      <c r="R235" s="13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134300000</v>
      </c>
      <c r="Z235" s="12">
        <v>704353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3"/>
      <c r="AH235" s="13"/>
      <c r="AI235" s="12">
        <v>0</v>
      </c>
      <c r="AJ235" s="12">
        <v>0</v>
      </c>
      <c r="AK235" s="12">
        <v>0</v>
      </c>
      <c r="AL235" s="12">
        <v>0</v>
      </c>
      <c r="AM235" s="13"/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5820000</v>
      </c>
      <c r="BB235" s="12">
        <v>0</v>
      </c>
      <c r="BC235" s="12">
        <v>0</v>
      </c>
      <c r="BD235" s="13"/>
      <c r="BE235" s="12">
        <v>0</v>
      </c>
      <c r="BF235" s="13"/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3"/>
      <c r="BV235" s="12">
        <v>16995000</v>
      </c>
      <c r="BW235" s="12">
        <v>0</v>
      </c>
      <c r="BX235" s="12">
        <v>0</v>
      </c>
      <c r="BY235" s="12">
        <v>0</v>
      </c>
      <c r="BZ235" s="12">
        <f t="shared" si="34"/>
        <v>378997353</v>
      </c>
    </row>
    <row r="236" spans="1:79" x14ac:dyDescent="0.25">
      <c r="A236" s="1" t="s">
        <v>538</v>
      </c>
      <c r="B236" s="1" t="s">
        <v>539</v>
      </c>
      <c r="C236" s="12"/>
      <c r="D236" s="12"/>
      <c r="E236" s="12"/>
      <c r="F236" s="12"/>
      <c r="G236" s="12"/>
      <c r="H236" s="12"/>
      <c r="I236" s="12"/>
      <c r="J236" s="12"/>
      <c r="K236" s="12">
        <v>0</v>
      </c>
      <c r="L236" s="12">
        <v>0</v>
      </c>
      <c r="M236" s="13"/>
      <c r="N236" s="12"/>
      <c r="O236" s="12"/>
      <c r="P236" s="13"/>
      <c r="Q236" s="12"/>
      <c r="R236" s="13">
        <v>0</v>
      </c>
      <c r="S236" s="12"/>
      <c r="T236" s="12">
        <v>0</v>
      </c>
      <c r="U236" s="12"/>
      <c r="V236" s="12"/>
      <c r="W236" s="12"/>
      <c r="X236" s="12"/>
      <c r="Y236" s="12"/>
      <c r="Z236" s="12"/>
      <c r="AA236" s="12"/>
      <c r="AB236" s="12"/>
      <c r="AC236" s="12">
        <v>0</v>
      </c>
      <c r="AD236" s="12"/>
      <c r="AE236" s="12"/>
      <c r="AF236" s="12"/>
      <c r="AG236" s="13"/>
      <c r="AH236" s="13"/>
      <c r="AI236" s="12"/>
      <c r="AJ236" s="12"/>
      <c r="AK236" s="12"/>
      <c r="AL236" s="12">
        <v>0</v>
      </c>
      <c r="AM236" s="13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3"/>
      <c r="BE236" s="12"/>
      <c r="BF236" s="13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3"/>
      <c r="BV236" s="12"/>
      <c r="BW236" s="12"/>
      <c r="BX236" s="12"/>
      <c r="BY236" s="12"/>
      <c r="BZ236" s="12">
        <f t="shared" si="34"/>
        <v>0</v>
      </c>
    </row>
    <row r="237" spans="1:79" x14ac:dyDescent="0.25">
      <c r="A237" s="1" t="s">
        <v>540</v>
      </c>
      <c r="B237" s="1" t="s">
        <v>541</v>
      </c>
      <c r="C237" s="12">
        <v>42807</v>
      </c>
      <c r="D237" s="12"/>
      <c r="E237" s="12">
        <v>350000</v>
      </c>
      <c r="F237" s="12">
        <v>0</v>
      </c>
      <c r="G237" s="12">
        <v>0</v>
      </c>
      <c r="H237" s="12">
        <v>49359</v>
      </c>
      <c r="I237" s="12">
        <v>1327093</v>
      </c>
      <c r="J237" s="12">
        <v>4053894</v>
      </c>
      <c r="K237" s="12">
        <v>73434</v>
      </c>
      <c r="L237" s="12">
        <v>48724</v>
      </c>
      <c r="M237" s="13">
        <f>1287+110000</f>
        <v>111287</v>
      </c>
      <c r="N237" s="12">
        <v>17639</v>
      </c>
      <c r="O237" s="12">
        <v>363479</v>
      </c>
      <c r="P237" s="13">
        <v>1134800</v>
      </c>
      <c r="Q237" s="12">
        <v>571706</v>
      </c>
      <c r="R237" s="13">
        <v>750000</v>
      </c>
      <c r="S237" s="12">
        <v>0</v>
      </c>
      <c r="T237" s="12">
        <v>906598</v>
      </c>
      <c r="U237" s="12">
        <v>0</v>
      </c>
      <c r="V237" s="12">
        <v>16289425</v>
      </c>
      <c r="W237" s="12">
        <v>35909</v>
      </c>
      <c r="X237" s="12">
        <v>363603</v>
      </c>
      <c r="Y237" s="12">
        <v>2680856</v>
      </c>
      <c r="Z237" s="12">
        <v>90325</v>
      </c>
      <c r="AA237" s="12">
        <v>632239</v>
      </c>
      <c r="AB237" s="12">
        <v>307946</v>
      </c>
      <c r="AC237" s="12">
        <v>8517615</v>
      </c>
      <c r="AD237" s="12">
        <v>0</v>
      </c>
      <c r="AE237" s="12">
        <v>61100</v>
      </c>
      <c r="AF237" s="12">
        <v>11756</v>
      </c>
      <c r="AG237" s="13"/>
      <c r="AH237" s="13">
        <v>3762603</v>
      </c>
      <c r="AI237" s="12">
        <v>148853</v>
      </c>
      <c r="AJ237" s="12">
        <v>10000</v>
      </c>
      <c r="AK237" s="12">
        <v>398354</v>
      </c>
      <c r="AL237" s="12">
        <v>417793</v>
      </c>
      <c r="AM237" s="13">
        <v>7997401</v>
      </c>
      <c r="AN237" s="12">
        <v>18223</v>
      </c>
      <c r="AO237" s="12">
        <v>785660</v>
      </c>
      <c r="AP237" s="12">
        <v>304705</v>
      </c>
      <c r="AQ237" s="12">
        <v>0</v>
      </c>
      <c r="AR237" s="12">
        <v>263654</v>
      </c>
      <c r="AS237" s="12">
        <v>0</v>
      </c>
      <c r="AT237" s="12">
        <v>1544531</v>
      </c>
      <c r="AU237" s="12">
        <v>1581073</v>
      </c>
      <c r="AV237" s="12">
        <v>81307</v>
      </c>
      <c r="AW237" s="12">
        <v>92182</v>
      </c>
      <c r="AX237" s="12">
        <v>207093</v>
      </c>
      <c r="AY237" s="12">
        <v>187845</v>
      </c>
      <c r="AZ237" s="12">
        <v>609405</v>
      </c>
      <c r="BA237" s="12">
        <v>1389418</v>
      </c>
      <c r="BB237" s="12">
        <v>0</v>
      </c>
      <c r="BC237" s="12">
        <v>272448</v>
      </c>
      <c r="BD237" s="13">
        <v>56941</v>
      </c>
      <c r="BE237" s="12">
        <v>350871</v>
      </c>
      <c r="BF237" s="13">
        <v>3197269</v>
      </c>
      <c r="BG237" s="12">
        <v>5545100</v>
      </c>
      <c r="BH237" s="12">
        <v>92818</v>
      </c>
      <c r="BI237" s="12">
        <v>287656</v>
      </c>
      <c r="BJ237" s="12">
        <v>6246709</v>
      </c>
      <c r="BK237" s="12">
        <v>814238</v>
      </c>
      <c r="BL237" s="12">
        <v>1300000</v>
      </c>
      <c r="BM237" s="12">
        <v>19670100</v>
      </c>
      <c r="BN237" s="12">
        <v>4255493</v>
      </c>
      <c r="BO237" s="12">
        <v>5440167</v>
      </c>
      <c r="BP237" s="12">
        <v>3202690</v>
      </c>
      <c r="BQ237" s="12">
        <v>335000</v>
      </c>
      <c r="BR237" s="12">
        <v>60000</v>
      </c>
      <c r="BS237" s="12">
        <v>2703020</v>
      </c>
      <c r="BT237" s="12">
        <v>5484100</v>
      </c>
      <c r="BU237" s="13">
        <v>217815</v>
      </c>
      <c r="BV237" s="12">
        <v>6727961</v>
      </c>
      <c r="BW237" s="12">
        <v>7612538</v>
      </c>
      <c r="BX237" s="12">
        <v>0</v>
      </c>
      <c r="BY237" s="12">
        <v>0</v>
      </c>
      <c r="BZ237" s="12">
        <f t="shared" si="34"/>
        <v>132464628</v>
      </c>
    </row>
    <row r="238" spans="1:79" x14ac:dyDescent="0.25">
      <c r="A238" s="1" t="s">
        <v>542</v>
      </c>
      <c r="B238" s="1" t="s">
        <v>543</v>
      </c>
      <c r="C238" s="12">
        <v>150000</v>
      </c>
      <c r="D238" s="12"/>
      <c r="E238" s="12">
        <v>0</v>
      </c>
      <c r="F238" s="12">
        <v>0</v>
      </c>
      <c r="G238" s="12">
        <v>0</v>
      </c>
      <c r="H238" s="12">
        <v>29900</v>
      </c>
      <c r="I238" s="12">
        <v>0</v>
      </c>
      <c r="J238" s="12">
        <v>198764</v>
      </c>
      <c r="K238" s="12">
        <v>0</v>
      </c>
      <c r="L238" s="12">
        <v>0</v>
      </c>
      <c r="M238" s="13"/>
      <c r="N238" s="12">
        <v>42628</v>
      </c>
      <c r="O238" s="12">
        <v>0</v>
      </c>
      <c r="P238" s="13">
        <v>39521</v>
      </c>
      <c r="Q238" s="12">
        <v>0</v>
      </c>
      <c r="R238" s="13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11653</v>
      </c>
      <c r="Y238" s="12">
        <v>432213</v>
      </c>
      <c r="Z238" s="12">
        <v>0</v>
      </c>
      <c r="AA238" s="12">
        <v>0</v>
      </c>
      <c r="AB238" s="12">
        <v>0</v>
      </c>
      <c r="AC238" s="12">
        <v>340327</v>
      </c>
      <c r="AD238" s="12">
        <v>0</v>
      </c>
      <c r="AE238" s="12">
        <v>8703</v>
      </c>
      <c r="AF238" s="12">
        <v>0</v>
      </c>
      <c r="AG238" s="13"/>
      <c r="AH238" s="13">
        <v>162148</v>
      </c>
      <c r="AI238" s="12">
        <v>0</v>
      </c>
      <c r="AJ238" s="12">
        <v>0</v>
      </c>
      <c r="AK238" s="12">
        <v>46399</v>
      </c>
      <c r="AL238" s="12">
        <v>877547</v>
      </c>
      <c r="AM238" s="13">
        <v>0</v>
      </c>
      <c r="AN238" s="12">
        <v>0</v>
      </c>
      <c r="AO238" s="12">
        <v>10756</v>
      </c>
      <c r="AP238" s="12">
        <v>455504</v>
      </c>
      <c r="AQ238" s="12">
        <v>0</v>
      </c>
      <c r="AR238" s="12">
        <v>50000</v>
      </c>
      <c r="AS238" s="12">
        <v>0</v>
      </c>
      <c r="AT238" s="12">
        <v>0</v>
      </c>
      <c r="AU238" s="12">
        <v>40726</v>
      </c>
      <c r="AV238" s="12">
        <v>0</v>
      </c>
      <c r="AW238" s="12">
        <v>9189</v>
      </c>
      <c r="AX238" s="12">
        <v>0</v>
      </c>
      <c r="AY238" s="12">
        <v>0</v>
      </c>
      <c r="AZ238" s="12">
        <v>119063</v>
      </c>
      <c r="BA238" s="12">
        <v>0</v>
      </c>
      <c r="BB238" s="12">
        <v>0</v>
      </c>
      <c r="BC238" s="12">
        <v>0</v>
      </c>
      <c r="BD238" s="13"/>
      <c r="BE238" s="12">
        <v>0</v>
      </c>
      <c r="BF238" s="13">
        <v>53346</v>
      </c>
      <c r="BG238" s="12">
        <v>45236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179458</v>
      </c>
      <c r="BN238" s="12">
        <v>63435</v>
      </c>
      <c r="BO238" s="12">
        <v>0</v>
      </c>
      <c r="BP238" s="12">
        <v>0</v>
      </c>
      <c r="BQ238" s="12">
        <v>1181</v>
      </c>
      <c r="BR238" s="12">
        <v>0</v>
      </c>
      <c r="BS238" s="12">
        <v>0</v>
      </c>
      <c r="BT238" s="12">
        <v>0</v>
      </c>
      <c r="BU238" s="13">
        <v>5231219</v>
      </c>
      <c r="BV238" s="12">
        <v>0</v>
      </c>
      <c r="BW238" s="12">
        <v>280463</v>
      </c>
      <c r="BX238" s="12">
        <v>0</v>
      </c>
      <c r="BY238" s="12">
        <v>0</v>
      </c>
      <c r="BZ238" s="12">
        <f t="shared" si="34"/>
        <v>8879379</v>
      </c>
    </row>
    <row r="239" spans="1:79" x14ac:dyDescent="0.25">
      <c r="A239" s="1" t="s">
        <v>544</v>
      </c>
      <c r="B239" s="1" t="s">
        <v>545</v>
      </c>
      <c r="C239" s="12">
        <v>908207</v>
      </c>
      <c r="D239" s="12">
        <v>6897198</v>
      </c>
      <c r="E239" s="12">
        <v>298985</v>
      </c>
      <c r="F239" s="12">
        <v>2458660</v>
      </c>
      <c r="G239" s="12">
        <v>889523</v>
      </c>
      <c r="H239" s="12">
        <v>662924</v>
      </c>
      <c r="I239" s="12">
        <v>846976</v>
      </c>
      <c r="J239" s="12">
        <v>3564804</v>
      </c>
      <c r="K239" s="12">
        <v>602903</v>
      </c>
      <c r="L239" s="12">
        <v>956563</v>
      </c>
      <c r="M239" s="13">
        <v>7093006</v>
      </c>
      <c r="N239" s="12">
        <v>9845116</v>
      </c>
      <c r="O239" s="12">
        <v>488509</v>
      </c>
      <c r="P239" s="13">
        <v>12400400</v>
      </c>
      <c r="Q239" s="12">
        <v>2501947</v>
      </c>
      <c r="R239" s="13">
        <v>1515648</v>
      </c>
      <c r="S239" s="12">
        <v>1971007</v>
      </c>
      <c r="T239" s="12">
        <v>1217204</v>
      </c>
      <c r="U239" s="12">
        <v>1348005</v>
      </c>
      <c r="V239" s="12">
        <v>2738759</v>
      </c>
      <c r="W239" s="12">
        <v>355488</v>
      </c>
      <c r="X239" s="12">
        <v>832159</v>
      </c>
      <c r="Y239" s="12">
        <v>9643055</v>
      </c>
      <c r="Z239" s="12">
        <v>734491</v>
      </c>
      <c r="AA239" s="12">
        <v>984025</v>
      </c>
      <c r="AB239" s="12">
        <v>1083577</v>
      </c>
      <c r="AC239" s="12">
        <v>6944823</v>
      </c>
      <c r="AD239" s="12">
        <v>295919</v>
      </c>
      <c r="AE239" s="12">
        <v>833747</v>
      </c>
      <c r="AF239" s="12">
        <v>350342</v>
      </c>
      <c r="AG239" s="13">
        <v>2525541</v>
      </c>
      <c r="AH239" s="13">
        <v>20409324</v>
      </c>
      <c r="AI239" s="12">
        <v>2284135</v>
      </c>
      <c r="AJ239" s="12">
        <v>243168</v>
      </c>
      <c r="AK239" s="12">
        <v>408231</v>
      </c>
      <c r="AL239" s="12">
        <v>746464</v>
      </c>
      <c r="AM239" s="13">
        <v>11577083</v>
      </c>
      <c r="AN239" s="12">
        <v>682902</v>
      </c>
      <c r="AO239" s="12">
        <v>2966052</v>
      </c>
      <c r="AP239" s="12">
        <v>3714671</v>
      </c>
      <c r="AQ239" s="12">
        <v>1665502</v>
      </c>
      <c r="AR239" s="12">
        <v>918148</v>
      </c>
      <c r="AS239" s="12">
        <v>380654</v>
      </c>
      <c r="AT239" s="12">
        <v>8358781</v>
      </c>
      <c r="AU239" s="12">
        <v>2776898</v>
      </c>
      <c r="AV239" s="12">
        <v>754992</v>
      </c>
      <c r="AW239" s="12">
        <v>890095</v>
      </c>
      <c r="AX239" s="12">
        <v>5665920</v>
      </c>
      <c r="AY239" s="12">
        <v>220443</v>
      </c>
      <c r="AZ239" s="12">
        <v>1203483</v>
      </c>
      <c r="BA239" s="12">
        <v>976096</v>
      </c>
      <c r="BB239" s="12">
        <v>1834468</v>
      </c>
      <c r="BC239" s="12">
        <v>4670939</v>
      </c>
      <c r="BD239" s="13">
        <v>3388103</v>
      </c>
      <c r="BE239" s="12">
        <v>4207803</v>
      </c>
      <c r="BF239" s="13">
        <v>8276592</v>
      </c>
      <c r="BG239" s="12">
        <v>8523307</v>
      </c>
      <c r="BH239" s="12">
        <v>596303</v>
      </c>
      <c r="BI239" s="12">
        <v>1399419</v>
      </c>
      <c r="BJ239" s="12">
        <v>2713839</v>
      </c>
      <c r="BK239" s="12">
        <v>749050</v>
      </c>
      <c r="BL239" s="12">
        <v>679177</v>
      </c>
      <c r="BM239" s="12">
        <v>2717983</v>
      </c>
      <c r="BN239" s="12">
        <v>3152500</v>
      </c>
      <c r="BO239" s="12">
        <v>2798964</v>
      </c>
      <c r="BP239" s="12">
        <v>3956964</v>
      </c>
      <c r="BQ239" s="12">
        <v>1068137</v>
      </c>
      <c r="BR239" s="12">
        <v>807651</v>
      </c>
      <c r="BS239" s="12">
        <v>1484194</v>
      </c>
      <c r="BT239" s="12">
        <v>0</v>
      </c>
      <c r="BU239" s="13">
        <v>5212210</v>
      </c>
      <c r="BV239" s="12">
        <v>5117857</v>
      </c>
      <c r="BW239" s="12">
        <v>60864930</v>
      </c>
      <c r="BX239" s="12">
        <v>0</v>
      </c>
      <c r="BY239" s="12">
        <v>0</v>
      </c>
      <c r="BZ239" s="12">
        <f t="shared" si="34"/>
        <v>274852943</v>
      </c>
    </row>
    <row r="240" spans="1:79" x14ac:dyDescent="0.25">
      <c r="A240" s="1" t="s">
        <v>546</v>
      </c>
      <c r="B240" s="1" t="s">
        <v>547</v>
      </c>
      <c r="C240" s="12">
        <v>2058825</v>
      </c>
      <c r="D240" s="12"/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2639170</v>
      </c>
      <c r="L240" s="12">
        <v>0</v>
      </c>
      <c r="M240" s="13">
        <f>2725346+6531780</f>
        <v>9257126</v>
      </c>
      <c r="N240" s="12">
        <v>50230854</v>
      </c>
      <c r="O240" s="12">
        <v>0</v>
      </c>
      <c r="P240" s="13">
        <v>93218805</v>
      </c>
      <c r="Q240" s="12">
        <v>8770760</v>
      </c>
      <c r="R240" s="13">
        <v>4501799</v>
      </c>
      <c r="S240" s="12">
        <v>2420000</v>
      </c>
      <c r="T240" s="12">
        <v>1570318</v>
      </c>
      <c r="U240" s="12">
        <v>9281837</v>
      </c>
      <c r="V240" s="12">
        <v>0</v>
      </c>
      <c r="W240" s="12">
        <v>0</v>
      </c>
      <c r="X240" s="12">
        <v>0</v>
      </c>
      <c r="Y240" s="12">
        <v>16716222</v>
      </c>
      <c r="Z240" s="12">
        <v>15414588</v>
      </c>
      <c r="AA240" s="12">
        <v>0</v>
      </c>
      <c r="AB240" s="12">
        <v>2000634</v>
      </c>
      <c r="AC240" s="12">
        <v>0</v>
      </c>
      <c r="AD240" s="12">
        <v>0</v>
      </c>
      <c r="AE240" s="12">
        <v>0</v>
      </c>
      <c r="AF240" s="12">
        <v>0</v>
      </c>
      <c r="AG240" s="13"/>
      <c r="AH240" s="13">
        <v>137834054</v>
      </c>
      <c r="AI240" s="12">
        <v>12325000</v>
      </c>
      <c r="AJ240" s="12">
        <v>0</v>
      </c>
      <c r="AK240" s="12">
        <v>0</v>
      </c>
      <c r="AL240" s="12">
        <v>0</v>
      </c>
      <c r="AM240" s="13">
        <v>36200000</v>
      </c>
      <c r="AN240" s="12">
        <v>1294913</v>
      </c>
      <c r="AO240" s="12">
        <v>14081544</v>
      </c>
      <c r="AP240" s="12">
        <v>10990257</v>
      </c>
      <c r="AQ240" s="12">
        <v>5025322</v>
      </c>
      <c r="AR240" s="12">
        <v>0</v>
      </c>
      <c r="AS240" s="12">
        <v>789128</v>
      </c>
      <c r="AT240" s="12">
        <v>17297202</v>
      </c>
      <c r="AU240" s="12">
        <v>9250000</v>
      </c>
      <c r="AV240" s="12">
        <v>3884908</v>
      </c>
      <c r="AW240" s="12">
        <v>0</v>
      </c>
      <c r="AX240" s="12">
        <v>9362000</v>
      </c>
      <c r="AY240" s="12">
        <v>1220299</v>
      </c>
      <c r="AZ240" s="12">
        <v>752071</v>
      </c>
      <c r="BA240" s="12">
        <v>27767</v>
      </c>
      <c r="BB240" s="12">
        <v>8417237</v>
      </c>
      <c r="BC240" s="12">
        <v>0</v>
      </c>
      <c r="BD240" s="13">
        <v>4354496</v>
      </c>
      <c r="BE240" s="12">
        <v>22077564</v>
      </c>
      <c r="BF240" s="13">
        <v>17900350</v>
      </c>
      <c r="BG240" s="12">
        <v>0</v>
      </c>
      <c r="BH240" s="12">
        <v>0</v>
      </c>
      <c r="BI240" s="12">
        <v>3494000</v>
      </c>
      <c r="BJ240" s="12">
        <v>5606525</v>
      </c>
      <c r="BK240" s="12">
        <v>2148757</v>
      </c>
      <c r="BL240" s="12">
        <v>0</v>
      </c>
      <c r="BM240" s="12">
        <v>0</v>
      </c>
      <c r="BN240" s="12">
        <v>741265</v>
      </c>
      <c r="BO240" s="12">
        <v>3835711</v>
      </c>
      <c r="BP240" s="12">
        <v>11226355</v>
      </c>
      <c r="BQ240" s="12">
        <v>848024</v>
      </c>
      <c r="BR240" s="12">
        <v>3935875</v>
      </c>
      <c r="BS240" s="12">
        <v>519558</v>
      </c>
      <c r="BT240" s="12">
        <v>0</v>
      </c>
      <c r="BU240" s="13">
        <v>14258657</v>
      </c>
      <c r="BV240" s="12">
        <v>0</v>
      </c>
      <c r="BW240" s="12">
        <v>85876</v>
      </c>
      <c r="BX240" s="12">
        <v>0</v>
      </c>
      <c r="BY240" s="12">
        <v>0</v>
      </c>
      <c r="BZ240" s="12">
        <f t="shared" si="34"/>
        <v>577865653</v>
      </c>
    </row>
    <row r="241" spans="1:78" x14ac:dyDescent="0.25">
      <c r="A241" s="1" t="s">
        <v>548</v>
      </c>
      <c r="B241" s="1" t="s">
        <v>549</v>
      </c>
      <c r="C241" s="12">
        <v>0</v>
      </c>
      <c r="D241" s="12"/>
      <c r="E241" s="12">
        <v>18897</v>
      </c>
      <c r="F241" s="12">
        <v>0</v>
      </c>
      <c r="G241" s="12">
        <v>100399</v>
      </c>
      <c r="H241" s="12">
        <v>1000000</v>
      </c>
      <c r="I241" s="12">
        <v>3598115</v>
      </c>
      <c r="J241" s="12">
        <v>4500000</v>
      </c>
      <c r="K241" s="12">
        <v>0</v>
      </c>
      <c r="L241" s="12">
        <v>0</v>
      </c>
      <c r="M241" s="13"/>
      <c r="N241" s="12">
        <v>0</v>
      </c>
      <c r="O241" s="12">
        <v>2208698</v>
      </c>
      <c r="P241" s="13"/>
      <c r="Q241" s="12">
        <v>0</v>
      </c>
      <c r="R241" s="13">
        <v>0</v>
      </c>
      <c r="S241" s="12">
        <v>679010</v>
      </c>
      <c r="T241" s="12">
        <v>0</v>
      </c>
      <c r="U241" s="12">
        <v>6923950</v>
      </c>
      <c r="V241" s="12">
        <v>673978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2195994</v>
      </c>
      <c r="AD241" s="12">
        <v>0</v>
      </c>
      <c r="AE241" s="12">
        <v>0</v>
      </c>
      <c r="AF241" s="12">
        <v>323617</v>
      </c>
      <c r="AG241" s="13"/>
      <c r="AH241" s="13"/>
      <c r="AI241" s="12">
        <v>0</v>
      </c>
      <c r="AJ241" s="12">
        <v>0</v>
      </c>
      <c r="AK241" s="12">
        <v>0</v>
      </c>
      <c r="AL241" s="12">
        <v>0</v>
      </c>
      <c r="AM241" s="13"/>
      <c r="AN241" s="12">
        <v>0</v>
      </c>
      <c r="AO241" s="12">
        <v>0</v>
      </c>
      <c r="AP241" s="12">
        <v>894820</v>
      </c>
      <c r="AQ241" s="12">
        <v>0</v>
      </c>
      <c r="AR241" s="12">
        <v>987705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463322</v>
      </c>
      <c r="BD241" s="13"/>
      <c r="BE241" s="12">
        <v>0</v>
      </c>
      <c r="BF241" s="13"/>
      <c r="BG241" s="12">
        <v>0</v>
      </c>
      <c r="BH241" s="12">
        <v>356621</v>
      </c>
      <c r="BI241" s="12">
        <v>1903209</v>
      </c>
      <c r="BJ241" s="12">
        <v>0</v>
      </c>
      <c r="BK241" s="12">
        <v>0</v>
      </c>
      <c r="BL241" s="12">
        <v>0</v>
      </c>
      <c r="BM241" s="12">
        <v>0</v>
      </c>
      <c r="BN241" s="12">
        <v>24600000</v>
      </c>
      <c r="BO241" s="12">
        <v>5698902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3"/>
      <c r="BV241" s="12">
        <v>13183012</v>
      </c>
      <c r="BW241" s="12">
        <v>0</v>
      </c>
      <c r="BX241" s="12">
        <v>0</v>
      </c>
      <c r="BY241" s="12">
        <v>0</v>
      </c>
      <c r="BZ241" s="12">
        <f t="shared" si="34"/>
        <v>70310249</v>
      </c>
    </row>
    <row r="242" spans="1:78" x14ac:dyDescent="0.25">
      <c r="A242" s="1" t="s">
        <v>550</v>
      </c>
      <c r="B242" s="1" t="s">
        <v>551</v>
      </c>
      <c r="C242" s="12">
        <v>0</v>
      </c>
      <c r="D242" s="12"/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3"/>
      <c r="N242" s="12">
        <v>0</v>
      </c>
      <c r="O242" s="12">
        <v>0</v>
      </c>
      <c r="P242" s="13"/>
      <c r="Q242" s="12">
        <v>0</v>
      </c>
      <c r="R242" s="13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1000</v>
      </c>
      <c r="AD242" s="12">
        <v>0</v>
      </c>
      <c r="AE242" s="12">
        <v>141691</v>
      </c>
      <c r="AF242" s="12">
        <v>0</v>
      </c>
      <c r="AG242" s="13"/>
      <c r="AH242" s="13"/>
      <c r="AI242" s="12">
        <v>0</v>
      </c>
      <c r="AJ242" s="12">
        <v>0</v>
      </c>
      <c r="AK242" s="12">
        <v>0</v>
      </c>
      <c r="AL242" s="12">
        <v>0</v>
      </c>
      <c r="AM242" s="13"/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3"/>
      <c r="BE242" s="12">
        <v>0</v>
      </c>
      <c r="BF242" s="13">
        <v>139624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171071</v>
      </c>
      <c r="BS242" s="12">
        <v>0</v>
      </c>
      <c r="BT242" s="12">
        <v>0</v>
      </c>
      <c r="BU242" s="13"/>
      <c r="BV242" s="12">
        <v>0</v>
      </c>
      <c r="BW242" s="12">
        <v>0</v>
      </c>
      <c r="BX242" s="12">
        <v>0</v>
      </c>
      <c r="BY242" s="12">
        <v>0</v>
      </c>
      <c r="BZ242" s="12">
        <f t="shared" si="34"/>
        <v>453386</v>
      </c>
    </row>
    <row r="243" spans="1:78" x14ac:dyDescent="0.25">
      <c r="A243" s="1" t="s">
        <v>552</v>
      </c>
      <c r="B243" s="1" t="s">
        <v>553</v>
      </c>
      <c r="C243" s="12">
        <v>0</v>
      </c>
      <c r="D243" s="12"/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3"/>
      <c r="N243" s="12">
        <v>0</v>
      </c>
      <c r="O243" s="12">
        <v>0</v>
      </c>
      <c r="P243" s="13"/>
      <c r="Q243" s="12">
        <v>0</v>
      </c>
      <c r="R243" s="13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3"/>
      <c r="AH243" s="13"/>
      <c r="AI243" s="12">
        <v>0</v>
      </c>
      <c r="AJ243" s="12">
        <v>0</v>
      </c>
      <c r="AK243" s="12">
        <v>0</v>
      </c>
      <c r="AL243" s="12">
        <v>0</v>
      </c>
      <c r="AM243" s="13"/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76033</v>
      </c>
      <c r="BD243" s="13"/>
      <c r="BE243" s="12">
        <v>0</v>
      </c>
      <c r="BF243" s="13"/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3"/>
      <c r="BV243" s="12">
        <v>0</v>
      </c>
      <c r="BW243" s="12">
        <v>0</v>
      </c>
      <c r="BX243" s="12">
        <v>0</v>
      </c>
      <c r="BY243" s="12">
        <v>0</v>
      </c>
      <c r="BZ243" s="12">
        <f t="shared" si="34"/>
        <v>76033</v>
      </c>
    </row>
    <row r="244" spans="1:78" x14ac:dyDescent="0.25">
      <c r="A244" s="1" t="s">
        <v>554</v>
      </c>
      <c r="B244" s="1" t="s">
        <v>555</v>
      </c>
      <c r="C244" s="12">
        <v>212974</v>
      </c>
      <c r="D244" s="12">
        <v>772452</v>
      </c>
      <c r="E244" s="12">
        <v>180492</v>
      </c>
      <c r="F244" s="12">
        <v>399653</v>
      </c>
      <c r="G244" s="12">
        <v>261809</v>
      </c>
      <c r="H244" s="12">
        <v>258391</v>
      </c>
      <c r="I244" s="12">
        <v>0</v>
      </c>
      <c r="J244" s="12">
        <v>781780</v>
      </c>
      <c r="K244" s="12">
        <v>201209</v>
      </c>
      <c r="L244" s="12">
        <v>212826</v>
      </c>
      <c r="M244" s="13">
        <v>1117940</v>
      </c>
      <c r="N244" s="12">
        <v>977496</v>
      </c>
      <c r="O244" s="12">
        <v>46110</v>
      </c>
      <c r="P244" s="13">
        <v>3806661</v>
      </c>
      <c r="Q244" s="12">
        <v>607286</v>
      </c>
      <c r="R244" s="13">
        <v>303698</v>
      </c>
      <c r="S244" s="12">
        <v>375895</v>
      </c>
      <c r="T244" s="12">
        <v>358828</v>
      </c>
      <c r="U244" s="12">
        <v>1161581</v>
      </c>
      <c r="V244" s="12">
        <v>1487939</v>
      </c>
      <c r="W244" s="12">
        <v>17596</v>
      </c>
      <c r="X244" s="12">
        <v>676551</v>
      </c>
      <c r="Y244" s="12">
        <v>940552</v>
      </c>
      <c r="Z244" s="12">
        <v>44075</v>
      </c>
      <c r="AA244" s="12">
        <v>39118</v>
      </c>
      <c r="AB244" s="12">
        <v>75000</v>
      </c>
      <c r="AC244" s="12">
        <v>1323529</v>
      </c>
      <c r="AD244" s="12">
        <v>34541</v>
      </c>
      <c r="AE244" s="12">
        <v>396788</v>
      </c>
      <c r="AF244" s="12">
        <v>122921</v>
      </c>
      <c r="AG244" s="13">
        <v>986554</v>
      </c>
      <c r="AH244" s="13">
        <v>12133913</v>
      </c>
      <c r="AI244" s="12">
        <v>477001</v>
      </c>
      <c r="AJ244" s="12">
        <v>0</v>
      </c>
      <c r="AK244" s="12">
        <v>0</v>
      </c>
      <c r="AL244" s="12">
        <v>119922</v>
      </c>
      <c r="AM244" s="13">
        <v>2597980</v>
      </c>
      <c r="AN244" s="12">
        <v>101656</v>
      </c>
      <c r="AO244" s="12">
        <v>1481265</v>
      </c>
      <c r="AP244" s="12">
        <v>1025193</v>
      </c>
      <c r="AQ244" s="12">
        <v>586995</v>
      </c>
      <c r="AR244" s="12">
        <v>335005</v>
      </c>
      <c r="AS244" s="12">
        <v>267070</v>
      </c>
      <c r="AT244" s="12">
        <v>1310101</v>
      </c>
      <c r="AU244" s="12">
        <v>0</v>
      </c>
      <c r="AV244" s="12">
        <v>105535</v>
      </c>
      <c r="AW244" s="12">
        <v>145632</v>
      </c>
      <c r="AX244" s="12">
        <v>436477</v>
      </c>
      <c r="AY244" s="12">
        <v>79968</v>
      </c>
      <c r="AZ244" s="12">
        <v>128060</v>
      </c>
      <c r="BA244" s="12">
        <v>492469</v>
      </c>
      <c r="BB244" s="12">
        <v>558797</v>
      </c>
      <c r="BC244" s="12">
        <v>236579</v>
      </c>
      <c r="BD244" s="13">
        <v>1331269</v>
      </c>
      <c r="BE244" s="12">
        <v>856381</v>
      </c>
      <c r="BF244" s="13">
        <v>1446422</v>
      </c>
      <c r="BG244" s="12">
        <v>2026641</v>
      </c>
      <c r="BH244" s="12">
        <v>312028</v>
      </c>
      <c r="BI244" s="12">
        <v>0</v>
      </c>
      <c r="BJ244" s="12">
        <v>0</v>
      </c>
      <c r="BK244" s="12">
        <v>150000</v>
      </c>
      <c r="BL244" s="12">
        <v>94324</v>
      </c>
      <c r="BM244" s="12">
        <v>985989</v>
      </c>
      <c r="BN244" s="12">
        <v>13837</v>
      </c>
      <c r="BO244" s="12">
        <v>208084</v>
      </c>
      <c r="BP244" s="12">
        <v>1844988</v>
      </c>
      <c r="BQ244" s="12">
        <v>481509</v>
      </c>
      <c r="BR244" s="12">
        <v>453478</v>
      </c>
      <c r="BS244" s="12">
        <v>472761</v>
      </c>
      <c r="BT244" s="12">
        <v>0</v>
      </c>
      <c r="BU244" s="13">
        <v>362078</v>
      </c>
      <c r="BV244" s="12">
        <v>228088</v>
      </c>
      <c r="BW244" s="12">
        <v>37269</v>
      </c>
      <c r="BX244" s="12">
        <v>0</v>
      </c>
      <c r="BY244" s="12">
        <v>0</v>
      </c>
      <c r="BZ244" s="12">
        <f t="shared" si="34"/>
        <v>52107009</v>
      </c>
    </row>
    <row r="245" spans="1:78" x14ac:dyDescent="0.25">
      <c r="A245" s="1" t="s">
        <v>556</v>
      </c>
      <c r="B245" s="1" t="s">
        <v>557</v>
      </c>
      <c r="C245" s="12">
        <v>0</v>
      </c>
      <c r="D245" s="12"/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3"/>
      <c r="N245" s="12">
        <v>0</v>
      </c>
      <c r="O245" s="12">
        <v>0</v>
      </c>
      <c r="P245" s="13"/>
      <c r="Q245" s="12">
        <v>0</v>
      </c>
      <c r="R245" s="13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3"/>
      <c r="AH245" s="13"/>
      <c r="AI245" s="12">
        <v>0</v>
      </c>
      <c r="AJ245" s="12">
        <v>0</v>
      </c>
      <c r="AK245" s="12">
        <v>0</v>
      </c>
      <c r="AL245" s="12">
        <v>0</v>
      </c>
      <c r="AM245" s="13"/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3"/>
      <c r="BE245" s="12">
        <v>0</v>
      </c>
      <c r="BF245" s="13">
        <v>30201</v>
      </c>
      <c r="BG245" s="12">
        <v>0</v>
      </c>
      <c r="BH245" s="12">
        <v>0</v>
      </c>
      <c r="BI245" s="12">
        <v>0</v>
      </c>
      <c r="BJ245" s="12">
        <v>0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13"/>
      <c r="BV245" s="12">
        <v>0</v>
      </c>
      <c r="BW245" s="12">
        <v>0</v>
      </c>
      <c r="BX245" s="12">
        <v>0</v>
      </c>
      <c r="BY245" s="12">
        <v>0</v>
      </c>
      <c r="BZ245" s="12">
        <f t="shared" si="34"/>
        <v>30201</v>
      </c>
    </row>
    <row r="246" spans="1:78" x14ac:dyDescent="0.25">
      <c r="A246" s="34" t="s">
        <v>558</v>
      </c>
      <c r="B246" s="34" t="s">
        <v>559</v>
      </c>
      <c r="C246" s="12">
        <v>0</v>
      </c>
      <c r="D246" s="12">
        <v>1896</v>
      </c>
      <c r="E246" s="12">
        <v>0</v>
      </c>
      <c r="F246" s="12">
        <v>51432</v>
      </c>
      <c r="G246" s="12">
        <v>0</v>
      </c>
      <c r="H246" s="12">
        <v>1725</v>
      </c>
      <c r="I246" s="12">
        <v>0</v>
      </c>
      <c r="J246" s="12">
        <v>4189874</v>
      </c>
      <c r="K246" s="12">
        <v>14553</v>
      </c>
      <c r="L246" s="12">
        <v>0</v>
      </c>
      <c r="M246" s="13">
        <v>1304410</v>
      </c>
      <c r="N246" s="12">
        <v>0</v>
      </c>
      <c r="O246" s="12">
        <v>0</v>
      </c>
      <c r="P246" s="13">
        <v>173463</v>
      </c>
      <c r="Q246" s="12">
        <v>201157</v>
      </c>
      <c r="R246" s="13">
        <v>0</v>
      </c>
      <c r="S246" s="12">
        <v>27700</v>
      </c>
      <c r="T246" s="12">
        <v>9450</v>
      </c>
      <c r="U246" s="12">
        <v>78380</v>
      </c>
      <c r="V246" s="12">
        <v>0</v>
      </c>
      <c r="W246" s="12">
        <v>0</v>
      </c>
      <c r="X246" s="12">
        <v>-17098</v>
      </c>
      <c r="Y246" s="12">
        <v>0</v>
      </c>
      <c r="Z246" s="12">
        <v>0</v>
      </c>
      <c r="AA246" s="12">
        <v>0</v>
      </c>
      <c r="AB246" s="12">
        <v>0</v>
      </c>
      <c r="AC246" s="12">
        <v>422337</v>
      </c>
      <c r="AD246" s="12">
        <v>0</v>
      </c>
      <c r="AE246" s="12">
        <v>0</v>
      </c>
      <c r="AF246" s="12">
        <v>0</v>
      </c>
      <c r="AG246" s="13">
        <v>19639</v>
      </c>
      <c r="AH246" s="13"/>
      <c r="AI246" s="12">
        <v>0</v>
      </c>
      <c r="AJ246" s="12">
        <v>49534</v>
      </c>
      <c r="AK246" s="12">
        <v>0</v>
      </c>
      <c r="AL246" s="12">
        <v>0</v>
      </c>
      <c r="AM246" s="13">
        <v>103936</v>
      </c>
      <c r="AN246" s="12">
        <v>0</v>
      </c>
      <c r="AO246" s="12">
        <v>800000</v>
      </c>
      <c r="AP246" s="12">
        <v>243902</v>
      </c>
      <c r="AQ246" s="12">
        <v>1113</v>
      </c>
      <c r="AR246" s="12">
        <v>11486</v>
      </c>
      <c r="AS246" s="12">
        <v>8000</v>
      </c>
      <c r="AT246" s="12">
        <v>0</v>
      </c>
      <c r="AU246" s="12">
        <v>27913</v>
      </c>
      <c r="AV246" s="12">
        <v>0</v>
      </c>
      <c r="AW246" s="12">
        <v>0</v>
      </c>
      <c r="AX246" s="12">
        <v>75087</v>
      </c>
      <c r="AY246" s="12">
        <v>0</v>
      </c>
      <c r="AZ246" s="12">
        <v>0</v>
      </c>
      <c r="BA246" s="12">
        <v>0</v>
      </c>
      <c r="BB246" s="12">
        <v>0</v>
      </c>
      <c r="BC246" s="12">
        <v>5012</v>
      </c>
      <c r="BD246" s="13"/>
      <c r="BE246" s="12">
        <v>0</v>
      </c>
      <c r="BF246" s="13">
        <v>5067</v>
      </c>
      <c r="BG246" s="12">
        <v>16823</v>
      </c>
      <c r="BH246" s="12">
        <v>0</v>
      </c>
      <c r="BI246" s="12">
        <v>92055</v>
      </c>
      <c r="BJ246" s="12">
        <v>1538723</v>
      </c>
      <c r="BK246" s="12">
        <v>36152</v>
      </c>
      <c r="BL246" s="12">
        <v>40798</v>
      </c>
      <c r="BM246" s="12">
        <v>2501</v>
      </c>
      <c r="BN246" s="12">
        <v>32426</v>
      </c>
      <c r="BO246" s="12">
        <v>0</v>
      </c>
      <c r="BP246" s="12">
        <v>1151</v>
      </c>
      <c r="BQ246" s="12">
        <v>108075</v>
      </c>
      <c r="BR246" s="12">
        <v>0</v>
      </c>
      <c r="BS246" s="12">
        <v>0</v>
      </c>
      <c r="BT246" s="12">
        <v>0</v>
      </c>
      <c r="BU246" s="13">
        <v>19435</v>
      </c>
      <c r="BV246" s="12">
        <v>59312</v>
      </c>
      <c r="BW246" s="12">
        <v>247665</v>
      </c>
      <c r="BX246" s="12">
        <v>229</v>
      </c>
      <c r="BY246" s="12">
        <v>0</v>
      </c>
      <c r="BZ246" s="12">
        <f t="shared" si="34"/>
        <v>10005313</v>
      </c>
    </row>
    <row r="247" spans="1:78" x14ac:dyDescent="0.25">
      <c r="A247" s="5" t="s">
        <v>560</v>
      </c>
      <c r="B247" s="5" t="s">
        <v>561</v>
      </c>
      <c r="C247" s="12">
        <v>0</v>
      </c>
      <c r="D247" s="12"/>
      <c r="E247" s="12">
        <v>0</v>
      </c>
      <c r="F247" s="12">
        <v>6973834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3"/>
      <c r="N247" s="12">
        <v>0</v>
      </c>
      <c r="O247" s="12">
        <v>0</v>
      </c>
      <c r="P247" s="13"/>
      <c r="Q247" s="12">
        <v>0</v>
      </c>
      <c r="R247" s="13">
        <v>2680000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3"/>
      <c r="AH247" s="13"/>
      <c r="AI247" s="12">
        <v>0</v>
      </c>
      <c r="AJ247" s="12">
        <v>0</v>
      </c>
      <c r="AK247" s="12">
        <v>0</v>
      </c>
      <c r="AL247" s="12">
        <v>0</v>
      </c>
      <c r="AM247" s="13"/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3"/>
      <c r="BE247" s="12">
        <v>0</v>
      </c>
      <c r="BF247" s="13">
        <v>37906492</v>
      </c>
      <c r="BG247" s="12">
        <v>0</v>
      </c>
      <c r="BH247" s="12">
        <v>356621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3"/>
      <c r="BV247" s="12">
        <v>0</v>
      </c>
      <c r="BW247" s="12">
        <v>32011362</v>
      </c>
      <c r="BX247" s="12">
        <v>3888377</v>
      </c>
      <c r="BY247" s="12">
        <v>0</v>
      </c>
      <c r="BZ247" s="12">
        <f t="shared" si="34"/>
        <v>83816686</v>
      </c>
    </row>
    <row r="248" spans="1:78" x14ac:dyDescent="0.25">
      <c r="A248" s="1" t="s">
        <v>562</v>
      </c>
      <c r="B248" s="1" t="s">
        <v>563</v>
      </c>
      <c r="C248" s="12">
        <v>0</v>
      </c>
      <c r="D248" s="12"/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3"/>
      <c r="N248" s="12">
        <v>0</v>
      </c>
      <c r="O248" s="12">
        <v>0</v>
      </c>
      <c r="P248" s="13"/>
      <c r="Q248" s="12">
        <v>0</v>
      </c>
      <c r="R248" s="13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575589</v>
      </c>
      <c r="AE248" s="12">
        <v>0</v>
      </c>
      <c r="AF248" s="12">
        <v>0</v>
      </c>
      <c r="AG248" s="13"/>
      <c r="AH248" s="13"/>
      <c r="AI248" s="12">
        <v>0</v>
      </c>
      <c r="AJ248" s="12">
        <v>0</v>
      </c>
      <c r="AK248" s="12">
        <v>0</v>
      </c>
      <c r="AL248" s="12">
        <v>0</v>
      </c>
      <c r="AM248" s="13"/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3"/>
      <c r="BE248" s="12">
        <v>0</v>
      </c>
      <c r="BF248" s="13"/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3"/>
      <c r="BV248" s="12">
        <v>0</v>
      </c>
      <c r="BW248" s="12">
        <v>184823</v>
      </c>
      <c r="BX248" s="12">
        <v>0</v>
      </c>
      <c r="BY248" s="12">
        <v>0</v>
      </c>
      <c r="BZ248" s="12">
        <f t="shared" si="34"/>
        <v>760412</v>
      </c>
    </row>
    <row r="249" spans="1:78" x14ac:dyDescent="0.25">
      <c r="A249" s="1" t="s">
        <v>564</v>
      </c>
      <c r="B249" s="1" t="s">
        <v>565</v>
      </c>
      <c r="C249" s="12">
        <v>0</v>
      </c>
      <c r="D249" s="12"/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3"/>
      <c r="N249" s="12">
        <v>0</v>
      </c>
      <c r="O249" s="12">
        <v>0</v>
      </c>
      <c r="P249" s="13"/>
      <c r="Q249" s="12">
        <v>0</v>
      </c>
      <c r="R249" s="13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11148573</v>
      </c>
      <c r="Z249" s="12">
        <v>0</v>
      </c>
      <c r="AA249" s="12">
        <v>0</v>
      </c>
      <c r="AB249" s="12">
        <v>0</v>
      </c>
      <c r="AC249" s="12">
        <v>3000000</v>
      </c>
      <c r="AD249" s="12">
        <v>0</v>
      </c>
      <c r="AE249" s="12">
        <v>1340242</v>
      </c>
      <c r="AF249" s="12">
        <v>0</v>
      </c>
      <c r="AG249" s="13"/>
      <c r="AH249" s="13"/>
      <c r="AI249" s="12">
        <v>0</v>
      </c>
      <c r="AJ249" s="12">
        <v>0</v>
      </c>
      <c r="AK249" s="12">
        <v>0</v>
      </c>
      <c r="AL249" s="12">
        <v>0</v>
      </c>
      <c r="AM249" s="13"/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3"/>
      <c r="BE249" s="12">
        <v>0</v>
      </c>
      <c r="BF249" s="13"/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3000000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3"/>
      <c r="BV249" s="12">
        <v>0</v>
      </c>
      <c r="BW249" s="12">
        <v>0</v>
      </c>
      <c r="BX249" s="12">
        <v>0</v>
      </c>
      <c r="BY249" s="12">
        <v>0</v>
      </c>
      <c r="BZ249" s="12">
        <f t="shared" si="34"/>
        <v>18488815</v>
      </c>
    </row>
    <row r="250" spans="1:78" x14ac:dyDescent="0.25">
      <c r="A250" s="34" t="s">
        <v>566</v>
      </c>
      <c r="B250" s="34" t="s">
        <v>567</v>
      </c>
      <c r="C250" s="12"/>
      <c r="D250" s="12"/>
      <c r="E250" s="12"/>
      <c r="F250" s="12"/>
      <c r="G250" s="12"/>
      <c r="H250" s="12"/>
      <c r="I250" s="12"/>
      <c r="J250" s="12"/>
      <c r="K250" s="12">
        <v>0</v>
      </c>
      <c r="L250" s="12">
        <v>0</v>
      </c>
      <c r="M250" s="13"/>
      <c r="N250" s="12"/>
      <c r="O250" s="12"/>
      <c r="P250" s="13"/>
      <c r="Q250" s="12"/>
      <c r="R250" s="13">
        <v>0</v>
      </c>
      <c r="S250" s="12"/>
      <c r="T250" s="12">
        <v>0</v>
      </c>
      <c r="U250" s="12"/>
      <c r="V250" s="12"/>
      <c r="W250" s="12"/>
      <c r="X250" s="12"/>
      <c r="Y250" s="12"/>
      <c r="Z250" s="12"/>
      <c r="AA250" s="12"/>
      <c r="AB250" s="12"/>
      <c r="AC250" s="12">
        <v>0</v>
      </c>
      <c r="AD250" s="12"/>
      <c r="AE250" s="12"/>
      <c r="AF250" s="12"/>
      <c r="AG250" s="13"/>
      <c r="AH250" s="13"/>
      <c r="AI250" s="12"/>
      <c r="AJ250" s="12"/>
      <c r="AK250" s="12"/>
      <c r="AL250" s="12">
        <v>0</v>
      </c>
      <c r="AM250" s="13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3"/>
      <c r="BE250" s="12"/>
      <c r="BF250" s="13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3"/>
      <c r="BV250" s="12"/>
      <c r="BW250" s="12"/>
      <c r="BX250" s="12"/>
      <c r="BY250" s="12"/>
      <c r="BZ250" s="12">
        <f t="shared" si="34"/>
        <v>0</v>
      </c>
    </row>
    <row r="251" spans="1:78" x14ac:dyDescent="0.25">
      <c r="A251" s="34" t="s">
        <v>568</v>
      </c>
      <c r="B251" s="34" t="s">
        <v>569</v>
      </c>
      <c r="C251" s="12">
        <v>0</v>
      </c>
      <c r="D251" s="12"/>
      <c r="E251" s="12">
        <v>0</v>
      </c>
      <c r="F251" s="12">
        <v>0</v>
      </c>
      <c r="G251" s="12">
        <v>0</v>
      </c>
      <c r="H251" s="12">
        <v>44601</v>
      </c>
      <c r="I251" s="12">
        <v>0</v>
      </c>
      <c r="J251" s="12">
        <v>0</v>
      </c>
      <c r="K251" s="12">
        <v>0</v>
      </c>
      <c r="L251" s="12">
        <v>43039</v>
      </c>
      <c r="M251" s="13"/>
      <c r="N251" s="12">
        <v>0</v>
      </c>
      <c r="O251" s="12">
        <v>0</v>
      </c>
      <c r="P251" s="13">
        <v>100000</v>
      </c>
      <c r="Q251" s="12">
        <v>0</v>
      </c>
      <c r="R251" s="13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3"/>
      <c r="AH251" s="13"/>
      <c r="AI251" s="12">
        <v>0</v>
      </c>
      <c r="AJ251" s="12">
        <v>0</v>
      </c>
      <c r="AK251" s="12">
        <v>0</v>
      </c>
      <c r="AL251" s="12">
        <v>309582</v>
      </c>
      <c r="AM251" s="13"/>
      <c r="AN251" s="12">
        <v>0</v>
      </c>
      <c r="AO251" s="12">
        <v>16957852</v>
      </c>
      <c r="AP251" s="12">
        <v>79032</v>
      </c>
      <c r="AQ251" s="12">
        <v>0</v>
      </c>
      <c r="AR251" s="12">
        <v>95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3"/>
      <c r="BE251" s="12">
        <v>0</v>
      </c>
      <c r="BF251" s="13">
        <v>68486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171124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3"/>
      <c r="BV251" s="12">
        <v>0</v>
      </c>
      <c r="BW251" s="12">
        <v>7620700</v>
      </c>
      <c r="BX251" s="12">
        <v>250000</v>
      </c>
      <c r="BY251" s="12">
        <v>0</v>
      </c>
      <c r="BZ251" s="12">
        <f t="shared" si="34"/>
        <v>25644511</v>
      </c>
    </row>
    <row r="252" spans="1:78" x14ac:dyDescent="0.25">
      <c r="A252" s="1" t="s">
        <v>185</v>
      </c>
      <c r="B252" s="1" t="s">
        <v>570</v>
      </c>
      <c r="C252" s="27">
        <f>SUM(C231:C251)</f>
        <v>3372813</v>
      </c>
      <c r="D252" s="27">
        <f t="shared" ref="D252:BN252" si="35">SUM(D231:D251)</f>
        <v>28397047</v>
      </c>
      <c r="E252" s="27">
        <f t="shared" si="35"/>
        <v>848374</v>
      </c>
      <c r="F252" s="27">
        <f t="shared" si="35"/>
        <v>9883579</v>
      </c>
      <c r="G252" s="27">
        <f t="shared" si="35"/>
        <v>1251731</v>
      </c>
      <c r="H252" s="27">
        <f t="shared" si="35"/>
        <v>2046900</v>
      </c>
      <c r="I252" s="27">
        <f t="shared" si="35"/>
        <v>8610406</v>
      </c>
      <c r="J252" s="27">
        <f t="shared" si="35"/>
        <v>17289116</v>
      </c>
      <c r="K252" s="27">
        <f t="shared" si="35"/>
        <v>14965078</v>
      </c>
      <c r="L252" s="12">
        <v>2978992</v>
      </c>
      <c r="M252" s="27">
        <f t="shared" si="35"/>
        <v>168333602</v>
      </c>
      <c r="N252" s="27">
        <f t="shared" si="35"/>
        <v>116871733</v>
      </c>
      <c r="O252" s="27">
        <f t="shared" si="35"/>
        <v>5575767</v>
      </c>
      <c r="P252" s="27">
        <f t="shared" si="35"/>
        <v>361676007</v>
      </c>
      <c r="Q252" s="27">
        <f t="shared" si="35"/>
        <v>22671074</v>
      </c>
      <c r="R252" s="27">
        <f t="shared" si="35"/>
        <v>9751145</v>
      </c>
      <c r="S252" s="27">
        <f t="shared" si="35"/>
        <v>5565360</v>
      </c>
      <c r="T252" s="27">
        <f t="shared" si="35"/>
        <v>4067211</v>
      </c>
      <c r="U252" s="27">
        <f t="shared" si="35"/>
        <v>18793753</v>
      </c>
      <c r="V252" s="27">
        <f t="shared" si="35"/>
        <v>29440101</v>
      </c>
      <c r="W252" s="27">
        <f t="shared" si="35"/>
        <v>408993</v>
      </c>
      <c r="X252" s="27">
        <f t="shared" si="35"/>
        <v>1866868</v>
      </c>
      <c r="Y252" s="27">
        <f t="shared" si="35"/>
        <v>176082827</v>
      </c>
      <c r="Z252" s="27">
        <f t="shared" si="35"/>
        <v>20416188</v>
      </c>
      <c r="AA252" s="27">
        <f t="shared" si="35"/>
        <v>2782606</v>
      </c>
      <c r="AB252" s="27">
        <f t="shared" si="35"/>
        <v>3629439</v>
      </c>
      <c r="AC252" s="27">
        <f t="shared" si="35"/>
        <v>35600953</v>
      </c>
      <c r="AD252" s="27">
        <f t="shared" si="35"/>
        <v>906049</v>
      </c>
      <c r="AE252" s="27">
        <f t="shared" si="35"/>
        <v>2782271</v>
      </c>
      <c r="AF252" s="27">
        <f t="shared" si="35"/>
        <v>808636</v>
      </c>
      <c r="AG252" s="27">
        <f t="shared" si="35"/>
        <v>3531734</v>
      </c>
      <c r="AH252" s="27">
        <f t="shared" si="35"/>
        <v>174302042</v>
      </c>
      <c r="AI252" s="27">
        <f t="shared" si="35"/>
        <v>15234989</v>
      </c>
      <c r="AJ252" s="27">
        <f t="shared" si="35"/>
        <v>302702</v>
      </c>
      <c r="AK252" s="27">
        <f t="shared" si="35"/>
        <v>1922984</v>
      </c>
      <c r="AL252" s="27">
        <f t="shared" si="35"/>
        <v>2471308</v>
      </c>
      <c r="AM252" s="27">
        <f t="shared" si="35"/>
        <v>58476400</v>
      </c>
      <c r="AN252" s="27">
        <f t="shared" si="35"/>
        <v>2097694</v>
      </c>
      <c r="AO252" s="27">
        <f t="shared" si="35"/>
        <v>37240722</v>
      </c>
      <c r="AP252" s="27">
        <f t="shared" si="35"/>
        <v>17708084</v>
      </c>
      <c r="AQ252" s="27">
        <f t="shared" si="35"/>
        <v>7278932</v>
      </c>
      <c r="AR252" s="27">
        <f t="shared" si="35"/>
        <v>2917972</v>
      </c>
      <c r="AS252" s="27">
        <f t="shared" si="35"/>
        <v>2284883</v>
      </c>
      <c r="AT252" s="27">
        <f t="shared" si="35"/>
        <v>185806911</v>
      </c>
      <c r="AU252" s="27">
        <f t="shared" si="35"/>
        <v>13676610</v>
      </c>
      <c r="AV252" s="27">
        <f t="shared" si="35"/>
        <v>4918022</v>
      </c>
      <c r="AW252" s="27">
        <f t="shared" si="35"/>
        <v>1807584</v>
      </c>
      <c r="AX252" s="27">
        <f t="shared" si="35"/>
        <v>15746577</v>
      </c>
      <c r="AY252" s="27">
        <f t="shared" si="35"/>
        <v>1708555</v>
      </c>
      <c r="AZ252" s="27">
        <f t="shared" si="35"/>
        <v>2812082</v>
      </c>
      <c r="BA252" s="27">
        <f t="shared" si="35"/>
        <v>9580750</v>
      </c>
      <c r="BB252" s="27">
        <f t="shared" si="35"/>
        <v>10810502</v>
      </c>
      <c r="BC252" s="27">
        <f t="shared" si="35"/>
        <v>22614285</v>
      </c>
      <c r="BD252" s="27">
        <f t="shared" si="35"/>
        <v>9164289</v>
      </c>
      <c r="BE252" s="27">
        <f t="shared" si="35"/>
        <v>37737105</v>
      </c>
      <c r="BF252" s="27">
        <f t="shared" si="35"/>
        <v>69293243</v>
      </c>
      <c r="BG252" s="27">
        <f t="shared" si="35"/>
        <v>185639185</v>
      </c>
      <c r="BH252" s="27">
        <f t="shared" si="35"/>
        <v>2464391</v>
      </c>
      <c r="BI252" s="27">
        <f t="shared" si="35"/>
        <v>9372465</v>
      </c>
      <c r="BJ252" s="27">
        <f t="shared" si="35"/>
        <v>16105796</v>
      </c>
      <c r="BK252" s="27">
        <f t="shared" si="35"/>
        <v>35068516</v>
      </c>
      <c r="BL252" s="27">
        <f t="shared" si="35"/>
        <v>5114299</v>
      </c>
      <c r="BM252" s="27">
        <f t="shared" si="35"/>
        <v>23764651</v>
      </c>
      <c r="BN252" s="27">
        <f t="shared" si="35"/>
        <v>70915846</v>
      </c>
      <c r="BO252" s="27">
        <f t="shared" ref="BO252:BZ252" si="36">SUM(BO231:BO251)</f>
        <v>24076310</v>
      </c>
      <c r="BP252" s="27">
        <f t="shared" si="36"/>
        <v>29986337</v>
      </c>
      <c r="BQ252" s="27">
        <f t="shared" si="36"/>
        <v>2878919</v>
      </c>
      <c r="BR252" s="27">
        <f t="shared" si="36"/>
        <v>5428075</v>
      </c>
      <c r="BS252" s="27">
        <f t="shared" si="36"/>
        <v>5179533</v>
      </c>
      <c r="BT252" s="27">
        <f t="shared" si="36"/>
        <v>5484100</v>
      </c>
      <c r="BU252" s="27">
        <f t="shared" si="36"/>
        <v>25429229</v>
      </c>
      <c r="BV252" s="27">
        <f t="shared" si="36"/>
        <v>110363025</v>
      </c>
      <c r="BW252" s="27">
        <f t="shared" si="36"/>
        <v>122406827</v>
      </c>
      <c r="BX252" s="27">
        <f t="shared" si="36"/>
        <v>4138606</v>
      </c>
      <c r="BY252" s="27">
        <f t="shared" si="36"/>
        <v>0</v>
      </c>
      <c r="BZ252" s="27">
        <f t="shared" si="36"/>
        <v>2472937690</v>
      </c>
    </row>
    <row r="253" spans="1:78" x14ac:dyDescent="0.25">
      <c r="A253" s="1" t="s">
        <v>185</v>
      </c>
      <c r="B253" s="1" t="s">
        <v>571</v>
      </c>
      <c r="C253" s="27">
        <f>C252+C228+C181+C60+C54</f>
        <v>43415899</v>
      </c>
      <c r="D253" s="27">
        <f t="shared" ref="D253:BN253" si="37">D252+D228+D181+D60+D54</f>
        <v>344729986</v>
      </c>
      <c r="E253" s="27">
        <f t="shared" si="37"/>
        <v>22839042</v>
      </c>
      <c r="F253" s="27">
        <f t="shared" si="37"/>
        <v>133061583</v>
      </c>
      <c r="G253" s="27">
        <f t="shared" si="37"/>
        <v>47087309</v>
      </c>
      <c r="H253" s="27">
        <f t="shared" si="37"/>
        <v>39272315</v>
      </c>
      <c r="I253" s="27">
        <f t="shared" si="37"/>
        <v>56387420</v>
      </c>
      <c r="J253" s="27">
        <f t="shared" si="37"/>
        <v>192549269</v>
      </c>
      <c r="K253" s="27">
        <f t="shared" si="37"/>
        <v>49079922</v>
      </c>
      <c r="L253" s="12">
        <v>52542114</v>
      </c>
      <c r="M253" s="27">
        <f t="shared" si="37"/>
        <v>538866542</v>
      </c>
      <c r="N253" s="27">
        <f t="shared" si="37"/>
        <v>612375868</v>
      </c>
      <c r="O253" s="27">
        <f t="shared" si="37"/>
        <v>32487105</v>
      </c>
      <c r="P253" s="27">
        <f t="shared" si="37"/>
        <v>1325585375</v>
      </c>
      <c r="Q253" s="27">
        <f t="shared" si="37"/>
        <v>137498797</v>
      </c>
      <c r="R253" s="27">
        <f t="shared" si="37"/>
        <v>80902898</v>
      </c>
      <c r="S253" s="27">
        <f t="shared" si="37"/>
        <v>97443475</v>
      </c>
      <c r="T253" s="27">
        <f t="shared" si="37"/>
        <v>65247132</v>
      </c>
      <c r="U253" s="27">
        <f t="shared" si="37"/>
        <v>95831309</v>
      </c>
      <c r="V253" s="27">
        <f t="shared" si="37"/>
        <v>182157408</v>
      </c>
      <c r="W253" s="27">
        <f t="shared" si="37"/>
        <v>17410433</v>
      </c>
      <c r="X253" s="27">
        <f t="shared" si="37"/>
        <v>47828379</v>
      </c>
      <c r="Y253" s="27">
        <f t="shared" si="37"/>
        <v>480335648</v>
      </c>
      <c r="Z253" s="27">
        <f t="shared" si="37"/>
        <v>57144169</v>
      </c>
      <c r="AA253" s="27">
        <f t="shared" si="37"/>
        <v>51583733</v>
      </c>
      <c r="AB253" s="27">
        <f t="shared" si="37"/>
        <v>56474907</v>
      </c>
      <c r="AC253" s="27">
        <f t="shared" si="37"/>
        <v>257935605</v>
      </c>
      <c r="AD253" s="27">
        <f t="shared" si="37"/>
        <v>15970753</v>
      </c>
      <c r="AE253" s="27">
        <f t="shared" si="37"/>
        <v>48428382</v>
      </c>
      <c r="AF253" s="27">
        <f t="shared" si="37"/>
        <v>16628425</v>
      </c>
      <c r="AG253" s="27">
        <f t="shared" si="37"/>
        <v>140754955</v>
      </c>
      <c r="AH253" s="27">
        <f t="shared" si="37"/>
        <v>1218726265</v>
      </c>
      <c r="AI253" s="27">
        <f t="shared" si="37"/>
        <v>137378427</v>
      </c>
      <c r="AJ253" s="27">
        <f t="shared" si="37"/>
        <v>12997472</v>
      </c>
      <c r="AK253" s="27">
        <f t="shared" si="37"/>
        <v>22814324</v>
      </c>
      <c r="AL253" s="27">
        <f t="shared" si="37"/>
        <v>46932053</v>
      </c>
      <c r="AM253" s="27">
        <f t="shared" si="37"/>
        <v>722149527</v>
      </c>
      <c r="AN253" s="27">
        <f t="shared" si="37"/>
        <v>54718488</v>
      </c>
      <c r="AO253" s="27">
        <f t="shared" si="37"/>
        <v>185763574</v>
      </c>
      <c r="AP253" s="27">
        <f t="shared" si="37"/>
        <v>200052013</v>
      </c>
      <c r="AQ253" s="27">
        <f t="shared" si="37"/>
        <v>82226683</v>
      </c>
      <c r="AR253" s="27">
        <f t="shared" si="37"/>
        <v>45757171</v>
      </c>
      <c r="AS253" s="27">
        <f t="shared" si="37"/>
        <v>29318697</v>
      </c>
      <c r="AT253" s="27">
        <f t="shared" si="37"/>
        <v>597645856</v>
      </c>
      <c r="AU253" s="27">
        <f t="shared" si="37"/>
        <v>152321450</v>
      </c>
      <c r="AV253" s="27">
        <f t="shared" si="37"/>
        <v>38732898</v>
      </c>
      <c r="AW253" s="27">
        <f t="shared" si="37"/>
        <v>50202845</v>
      </c>
      <c r="AX253" s="27">
        <f t="shared" si="37"/>
        <v>296191324</v>
      </c>
      <c r="AY253" s="27">
        <f t="shared" si="37"/>
        <v>16245499</v>
      </c>
      <c r="AZ253" s="27">
        <f t="shared" si="37"/>
        <v>56715810</v>
      </c>
      <c r="BA253" s="27">
        <f t="shared" si="37"/>
        <v>66456734</v>
      </c>
      <c r="BB253" s="27">
        <f t="shared" si="37"/>
        <v>101028468</v>
      </c>
      <c r="BC253" s="27">
        <f t="shared" si="37"/>
        <v>180312412</v>
      </c>
      <c r="BD253" s="27">
        <f t="shared" si="37"/>
        <v>191319417</v>
      </c>
      <c r="BE253" s="27">
        <f t="shared" si="37"/>
        <v>235855802</v>
      </c>
      <c r="BF253" s="27">
        <f t="shared" si="37"/>
        <v>524969884</v>
      </c>
      <c r="BG253" s="27">
        <f t="shared" si="37"/>
        <v>613910107</v>
      </c>
      <c r="BH253" s="27">
        <f t="shared" si="37"/>
        <v>33137150</v>
      </c>
      <c r="BI253" s="27">
        <f t="shared" si="37"/>
        <v>80313007</v>
      </c>
      <c r="BJ253" s="27">
        <f t="shared" si="37"/>
        <v>146422259</v>
      </c>
      <c r="BK253" s="27">
        <f t="shared" si="37"/>
        <v>78859187</v>
      </c>
      <c r="BL253" s="27">
        <f t="shared" si="37"/>
        <v>38403816</v>
      </c>
      <c r="BM253" s="27">
        <f t="shared" si="37"/>
        <v>165282191</v>
      </c>
      <c r="BN253" s="27">
        <f t="shared" si="37"/>
        <v>229820508</v>
      </c>
      <c r="BO253" s="27">
        <f t="shared" ref="BO253:BZ253" si="38">BO252+BO228+BO181+BO60+BO54</f>
        <v>166850470</v>
      </c>
      <c r="BP253" s="27">
        <f t="shared" si="38"/>
        <v>224018446</v>
      </c>
      <c r="BQ253" s="27">
        <f t="shared" si="38"/>
        <v>49203997</v>
      </c>
      <c r="BR253" s="27">
        <f t="shared" si="38"/>
        <v>59429297</v>
      </c>
      <c r="BS253" s="27">
        <f t="shared" si="38"/>
        <v>80071392</v>
      </c>
      <c r="BT253" s="27">
        <f t="shared" si="38"/>
        <v>126337581</v>
      </c>
      <c r="BU253" s="27">
        <f t="shared" si="38"/>
        <v>264410905</v>
      </c>
      <c r="BV253" s="27">
        <f t="shared" si="38"/>
        <v>360643304</v>
      </c>
      <c r="BW253" s="27">
        <f t="shared" si="38"/>
        <v>306678453.14999998</v>
      </c>
      <c r="BX253" s="27">
        <f t="shared" si="38"/>
        <v>215396152</v>
      </c>
      <c r="BY253" s="27">
        <f t="shared" si="38"/>
        <v>0</v>
      </c>
      <c r="BZ253" s="27">
        <f t="shared" si="38"/>
        <v>13845877472.15</v>
      </c>
    </row>
    <row r="254" spans="1:78" x14ac:dyDescent="0.25">
      <c r="A254" s="1" t="s">
        <v>185</v>
      </c>
      <c r="B254" s="1" t="s">
        <v>572</v>
      </c>
      <c r="C254" s="27">
        <f>C253-C252</f>
        <v>40043086</v>
      </c>
      <c r="D254" s="27">
        <f t="shared" ref="D254:BN254" si="39">D253-D252</f>
        <v>316332939</v>
      </c>
      <c r="E254" s="27">
        <f t="shared" si="39"/>
        <v>21990668</v>
      </c>
      <c r="F254" s="27">
        <f t="shared" si="39"/>
        <v>123178004</v>
      </c>
      <c r="G254" s="27">
        <f t="shared" si="39"/>
        <v>45835578</v>
      </c>
      <c r="H254" s="27">
        <f t="shared" si="39"/>
        <v>37225415</v>
      </c>
      <c r="I254" s="27">
        <f t="shared" si="39"/>
        <v>47777014</v>
      </c>
      <c r="J254" s="27">
        <f t="shared" si="39"/>
        <v>175260153</v>
      </c>
      <c r="K254" s="27">
        <f t="shared" si="39"/>
        <v>34114844</v>
      </c>
      <c r="L254" s="12">
        <v>49563122</v>
      </c>
      <c r="M254" s="27">
        <f t="shared" si="39"/>
        <v>370532940</v>
      </c>
      <c r="N254" s="27">
        <f t="shared" si="39"/>
        <v>495504135</v>
      </c>
      <c r="O254" s="27">
        <f t="shared" si="39"/>
        <v>26911338</v>
      </c>
      <c r="P254" s="27">
        <f t="shared" si="39"/>
        <v>963909368</v>
      </c>
      <c r="Q254" s="27">
        <f t="shared" si="39"/>
        <v>114827723</v>
      </c>
      <c r="R254" s="27">
        <f t="shared" si="39"/>
        <v>71151753</v>
      </c>
      <c r="S254" s="27">
        <f t="shared" si="39"/>
        <v>91878115</v>
      </c>
      <c r="T254" s="27">
        <f t="shared" si="39"/>
        <v>61179921</v>
      </c>
      <c r="U254" s="27">
        <f t="shared" si="39"/>
        <v>77037556</v>
      </c>
      <c r="V254" s="27">
        <f t="shared" si="39"/>
        <v>152717307</v>
      </c>
      <c r="W254" s="27">
        <f t="shared" si="39"/>
        <v>17001440</v>
      </c>
      <c r="X254" s="27">
        <f t="shared" si="39"/>
        <v>45961511</v>
      </c>
      <c r="Y254" s="27">
        <f t="shared" si="39"/>
        <v>304252821</v>
      </c>
      <c r="Z254" s="27">
        <f t="shared" si="39"/>
        <v>36727981</v>
      </c>
      <c r="AA254" s="27">
        <f t="shared" si="39"/>
        <v>48801127</v>
      </c>
      <c r="AB254" s="27">
        <f t="shared" si="39"/>
        <v>52845468</v>
      </c>
      <c r="AC254" s="27">
        <f t="shared" si="39"/>
        <v>222334652</v>
      </c>
      <c r="AD254" s="27">
        <f t="shared" si="39"/>
        <v>15064704</v>
      </c>
      <c r="AE254" s="27">
        <f t="shared" si="39"/>
        <v>45646111</v>
      </c>
      <c r="AF254" s="27">
        <f t="shared" si="39"/>
        <v>15819789</v>
      </c>
      <c r="AG254" s="27">
        <f t="shared" si="39"/>
        <v>137223221</v>
      </c>
      <c r="AH254" s="27">
        <f t="shared" si="39"/>
        <v>1044424223</v>
      </c>
      <c r="AI254" s="27">
        <f t="shared" si="39"/>
        <v>122143438</v>
      </c>
      <c r="AJ254" s="27">
        <f t="shared" si="39"/>
        <v>12694770</v>
      </c>
      <c r="AK254" s="27">
        <f t="shared" si="39"/>
        <v>20891340</v>
      </c>
      <c r="AL254" s="27">
        <f t="shared" si="39"/>
        <v>44460745</v>
      </c>
      <c r="AM254" s="27">
        <f t="shared" si="39"/>
        <v>663673127</v>
      </c>
      <c r="AN254" s="27">
        <f t="shared" si="39"/>
        <v>52620794</v>
      </c>
      <c r="AO254" s="27">
        <f t="shared" si="39"/>
        <v>148522852</v>
      </c>
      <c r="AP254" s="27">
        <f t="shared" si="39"/>
        <v>182343929</v>
      </c>
      <c r="AQ254" s="27">
        <f t="shared" si="39"/>
        <v>74947751</v>
      </c>
      <c r="AR254" s="27">
        <f t="shared" si="39"/>
        <v>42839199</v>
      </c>
      <c r="AS254" s="27">
        <f t="shared" si="39"/>
        <v>27033814</v>
      </c>
      <c r="AT254" s="27">
        <f t="shared" si="39"/>
        <v>411838945</v>
      </c>
      <c r="AU254" s="27">
        <f t="shared" si="39"/>
        <v>138644840</v>
      </c>
      <c r="AV254" s="27">
        <f t="shared" si="39"/>
        <v>33814876</v>
      </c>
      <c r="AW254" s="27">
        <f t="shared" si="39"/>
        <v>48395261</v>
      </c>
      <c r="AX254" s="27">
        <f t="shared" si="39"/>
        <v>280444747</v>
      </c>
      <c r="AY254" s="27">
        <f t="shared" si="39"/>
        <v>14536944</v>
      </c>
      <c r="AZ254" s="27">
        <f t="shared" si="39"/>
        <v>53903728</v>
      </c>
      <c r="BA254" s="27">
        <f t="shared" si="39"/>
        <v>56875984</v>
      </c>
      <c r="BB254" s="27">
        <f t="shared" si="39"/>
        <v>90217966</v>
      </c>
      <c r="BC254" s="27">
        <f t="shared" si="39"/>
        <v>157698127</v>
      </c>
      <c r="BD254" s="27">
        <f t="shared" si="39"/>
        <v>182155128</v>
      </c>
      <c r="BE254" s="27">
        <f t="shared" si="39"/>
        <v>198118697</v>
      </c>
      <c r="BF254" s="27">
        <f t="shared" si="39"/>
        <v>455676641</v>
      </c>
      <c r="BG254" s="27">
        <f t="shared" si="39"/>
        <v>428270922</v>
      </c>
      <c r="BH254" s="27">
        <f t="shared" si="39"/>
        <v>30672759</v>
      </c>
      <c r="BI254" s="27">
        <f t="shared" si="39"/>
        <v>70940542</v>
      </c>
      <c r="BJ254" s="27">
        <f t="shared" si="39"/>
        <v>130316463</v>
      </c>
      <c r="BK254" s="27">
        <f t="shared" si="39"/>
        <v>43790671</v>
      </c>
      <c r="BL254" s="27">
        <f t="shared" si="39"/>
        <v>33289517</v>
      </c>
      <c r="BM254" s="27">
        <f t="shared" si="39"/>
        <v>141517540</v>
      </c>
      <c r="BN254" s="27">
        <f t="shared" si="39"/>
        <v>158904662</v>
      </c>
      <c r="BO254" s="27">
        <f t="shared" ref="BO254:BZ254" si="40">BO253-BO252</f>
        <v>142774160</v>
      </c>
      <c r="BP254" s="27">
        <f t="shared" si="40"/>
        <v>194032109</v>
      </c>
      <c r="BQ254" s="27">
        <f t="shared" si="40"/>
        <v>46325078</v>
      </c>
      <c r="BR254" s="27">
        <f t="shared" si="40"/>
        <v>54001222</v>
      </c>
      <c r="BS254" s="27">
        <f t="shared" si="40"/>
        <v>74891859</v>
      </c>
      <c r="BT254" s="27">
        <f t="shared" si="40"/>
        <v>120853481</v>
      </c>
      <c r="BU254" s="27">
        <f t="shared" si="40"/>
        <v>238981676</v>
      </c>
      <c r="BV254" s="27">
        <f t="shared" si="40"/>
        <v>250280279</v>
      </c>
      <c r="BW254" s="27">
        <f t="shared" si="40"/>
        <v>184271626.14999998</v>
      </c>
      <c r="BX254" s="27">
        <f t="shared" si="40"/>
        <v>211257546</v>
      </c>
      <c r="BY254" s="27">
        <f t="shared" si="40"/>
        <v>0</v>
      </c>
      <c r="BZ254" s="27">
        <f t="shared" si="40"/>
        <v>11372939782.15</v>
      </c>
    </row>
    <row r="256" spans="1:78" x14ac:dyDescent="0.25">
      <c r="AJ256" s="35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23E2-7186-4774-B646-F4B5FBE809A3}">
  <dimension ref="A1:O272"/>
  <sheetViews>
    <sheetView zoomScaleNormal="100" workbookViewId="0">
      <selection activeCell="D3" sqref="D3"/>
    </sheetView>
  </sheetViews>
  <sheetFormatPr defaultRowHeight="12.75" x14ac:dyDescent="0.2"/>
  <cols>
    <col min="1" max="1" width="2.7109375" style="83" customWidth="1"/>
    <col min="2" max="2" width="2.85546875" style="83" customWidth="1"/>
    <col min="3" max="3" width="5.140625" style="83" customWidth="1"/>
    <col min="4" max="4" width="5" style="84" customWidth="1"/>
    <col min="5" max="5" width="13.7109375" style="83" customWidth="1"/>
    <col min="6" max="6" width="13.140625" style="83" customWidth="1"/>
    <col min="7" max="7" width="36.140625" style="83" customWidth="1"/>
    <col min="8" max="16384" width="9.140625" style="83"/>
  </cols>
  <sheetData>
    <row r="1" spans="1:8" x14ac:dyDescent="0.2">
      <c r="A1" s="81" t="s">
        <v>1000</v>
      </c>
      <c r="B1" s="81"/>
      <c r="C1" s="81"/>
      <c r="D1" s="81"/>
      <c r="E1" s="81"/>
      <c r="F1" s="81"/>
      <c r="G1" s="81"/>
      <c r="H1" s="82"/>
    </row>
    <row r="2" spans="1:8" x14ac:dyDescent="0.2">
      <c r="A2" s="81" t="s">
        <v>1139</v>
      </c>
      <c r="B2" s="81"/>
      <c r="C2" s="81"/>
      <c r="D2" s="81"/>
      <c r="E2" s="81"/>
      <c r="F2" s="81"/>
      <c r="G2" s="81"/>
      <c r="H2" s="82"/>
    </row>
    <row r="3" spans="1:8" x14ac:dyDescent="0.2">
      <c r="A3" s="87"/>
      <c r="B3" s="87"/>
      <c r="C3" s="87"/>
      <c r="D3" s="88"/>
      <c r="E3" s="87"/>
      <c r="F3" s="87"/>
      <c r="G3" s="87"/>
      <c r="H3" s="87"/>
    </row>
    <row r="4" spans="1:8" x14ac:dyDescent="0.2">
      <c r="A4" s="87"/>
      <c r="B4" s="87"/>
      <c r="C4" s="87"/>
      <c r="D4" s="88"/>
      <c r="E4" s="87"/>
      <c r="F4" s="87"/>
      <c r="G4" s="87"/>
      <c r="H4" s="87"/>
    </row>
    <row r="5" spans="1:8" x14ac:dyDescent="0.2">
      <c r="A5" s="83" t="s">
        <v>1140</v>
      </c>
    </row>
    <row r="7" spans="1:8" x14ac:dyDescent="0.2">
      <c r="A7" s="83" t="s">
        <v>1141</v>
      </c>
    </row>
    <row r="8" spans="1:8" x14ac:dyDescent="0.2">
      <c r="C8" s="83" t="s">
        <v>1142</v>
      </c>
    </row>
    <row r="9" spans="1:8" x14ac:dyDescent="0.2">
      <c r="C9" s="83" t="s">
        <v>1143</v>
      </c>
    </row>
    <row r="10" spans="1:8" x14ac:dyDescent="0.2">
      <c r="C10" s="83" t="s">
        <v>1127</v>
      </c>
      <c r="D10" s="84" t="s">
        <v>1144</v>
      </c>
    </row>
    <row r="11" spans="1:8" x14ac:dyDescent="0.2">
      <c r="D11" s="84" t="s">
        <v>1145</v>
      </c>
    </row>
    <row r="12" spans="1:8" x14ac:dyDescent="0.2">
      <c r="D12" s="84" t="s">
        <v>1146</v>
      </c>
    </row>
    <row r="13" spans="1:8" x14ac:dyDescent="0.2">
      <c r="C13" s="83" t="s">
        <v>1147</v>
      </c>
    </row>
    <row r="14" spans="1:8" x14ac:dyDescent="0.2">
      <c r="D14" s="84" t="s">
        <v>1148</v>
      </c>
    </row>
    <row r="15" spans="1:8" x14ac:dyDescent="0.2">
      <c r="D15" s="84" t="s">
        <v>1149</v>
      </c>
    </row>
    <row r="16" spans="1:8" x14ac:dyDescent="0.2">
      <c r="D16" s="84" t="s">
        <v>1150</v>
      </c>
    </row>
    <row r="17" spans="1:4" x14ac:dyDescent="0.2">
      <c r="D17" s="84" t="s">
        <v>1151</v>
      </c>
    </row>
    <row r="18" spans="1:4" x14ac:dyDescent="0.2">
      <c r="C18" s="83" t="s">
        <v>1152</v>
      </c>
    </row>
    <row r="19" spans="1:4" x14ac:dyDescent="0.2">
      <c r="D19" s="83" t="s">
        <v>1153</v>
      </c>
    </row>
    <row r="21" spans="1:4" x14ac:dyDescent="0.2">
      <c r="A21" s="83" t="s">
        <v>88</v>
      </c>
    </row>
    <row r="22" spans="1:4" x14ac:dyDescent="0.2">
      <c r="C22" s="83" t="s">
        <v>1154</v>
      </c>
    </row>
    <row r="23" spans="1:4" x14ac:dyDescent="0.2">
      <c r="C23" s="83" t="s">
        <v>1127</v>
      </c>
      <c r="D23" s="84" t="s">
        <v>1155</v>
      </c>
    </row>
    <row r="24" spans="1:4" x14ac:dyDescent="0.2">
      <c r="D24" s="84" t="s">
        <v>1156</v>
      </c>
    </row>
    <row r="25" spans="1:4" x14ac:dyDescent="0.2">
      <c r="D25" s="84" t="s">
        <v>1157</v>
      </c>
    </row>
    <row r="26" spans="1:4" x14ac:dyDescent="0.2">
      <c r="D26" s="84" t="s">
        <v>1158</v>
      </c>
    </row>
    <row r="27" spans="1:4" x14ac:dyDescent="0.2">
      <c r="D27" s="84" t="s">
        <v>1159</v>
      </c>
    </row>
    <row r="28" spans="1:4" x14ac:dyDescent="0.2">
      <c r="D28" s="84" t="s">
        <v>1160</v>
      </c>
    </row>
    <row r="29" spans="1:4" x14ac:dyDescent="0.2">
      <c r="C29" s="83" t="s">
        <v>1161</v>
      </c>
    </row>
    <row r="30" spans="1:4" x14ac:dyDescent="0.2">
      <c r="D30" s="84" t="s">
        <v>1162</v>
      </c>
    </row>
    <row r="31" spans="1:4" x14ac:dyDescent="0.2">
      <c r="D31" s="84" t="s">
        <v>1163</v>
      </c>
    </row>
    <row r="32" spans="1:4" x14ac:dyDescent="0.2">
      <c r="D32" s="84" t="s">
        <v>1164</v>
      </c>
    </row>
    <row r="33" spans="3:7" x14ac:dyDescent="0.2">
      <c r="D33" s="84" t="s">
        <v>1165</v>
      </c>
      <c r="E33" s="84"/>
      <c r="F33" s="84"/>
      <c r="G33" s="84"/>
    </row>
    <row r="34" spans="3:7" x14ac:dyDescent="0.2">
      <c r="C34" s="83" t="s">
        <v>1166</v>
      </c>
    </row>
    <row r="35" spans="3:7" x14ac:dyDescent="0.2">
      <c r="D35" s="84" t="s">
        <v>1167</v>
      </c>
    </row>
    <row r="36" spans="3:7" x14ac:dyDescent="0.2">
      <c r="D36" s="84" t="s">
        <v>1168</v>
      </c>
      <c r="E36" s="84"/>
      <c r="F36" s="84"/>
      <c r="G36" s="84"/>
    </row>
    <row r="37" spans="3:7" x14ac:dyDescent="0.2">
      <c r="D37" s="84" t="s">
        <v>1169</v>
      </c>
    </row>
    <row r="38" spans="3:7" x14ac:dyDescent="0.2">
      <c r="C38" s="83" t="s">
        <v>1170</v>
      </c>
    </row>
    <row r="39" spans="3:7" x14ac:dyDescent="0.2">
      <c r="D39" s="84" t="s">
        <v>1171</v>
      </c>
    </row>
    <row r="40" spans="3:7" x14ac:dyDescent="0.2">
      <c r="D40" s="84" t="s">
        <v>1172</v>
      </c>
    </row>
    <row r="41" spans="3:7" x14ac:dyDescent="0.2">
      <c r="D41" s="84" t="s">
        <v>1173</v>
      </c>
    </row>
    <row r="42" spans="3:7" x14ac:dyDescent="0.2">
      <c r="D42" s="84" t="s">
        <v>1174</v>
      </c>
    </row>
    <row r="43" spans="3:7" x14ac:dyDescent="0.2">
      <c r="D43" s="84" t="s">
        <v>1175</v>
      </c>
    </row>
    <row r="44" spans="3:7" x14ac:dyDescent="0.2">
      <c r="D44" s="84" t="s">
        <v>1176</v>
      </c>
    </row>
    <row r="45" spans="3:7" x14ac:dyDescent="0.2">
      <c r="C45" s="83" t="s">
        <v>1177</v>
      </c>
    </row>
    <row r="46" spans="3:7" x14ac:dyDescent="0.2">
      <c r="D46" s="84" t="s">
        <v>1178</v>
      </c>
    </row>
    <row r="47" spans="3:7" x14ac:dyDescent="0.2">
      <c r="D47" s="84" t="s">
        <v>1179</v>
      </c>
    </row>
    <row r="48" spans="3:7" x14ac:dyDescent="0.2">
      <c r="D48" s="84" t="s">
        <v>1180</v>
      </c>
    </row>
    <row r="49" spans="2:7" x14ac:dyDescent="0.2">
      <c r="D49" s="84" t="s">
        <v>1181</v>
      </c>
    </row>
    <row r="50" spans="2:7" x14ac:dyDescent="0.2">
      <c r="D50" s="84" t="s">
        <v>1182</v>
      </c>
    </row>
    <row r="51" spans="2:7" x14ac:dyDescent="0.2">
      <c r="C51" s="83" t="s">
        <v>1183</v>
      </c>
    </row>
    <row r="52" spans="2:7" x14ac:dyDescent="0.2">
      <c r="C52" s="83" t="s">
        <v>1127</v>
      </c>
      <c r="D52" s="84" t="s">
        <v>1184</v>
      </c>
    </row>
    <row r="53" spans="2:7" x14ac:dyDescent="0.2">
      <c r="D53" s="84" t="s">
        <v>1185</v>
      </c>
    </row>
    <row r="54" spans="2:7" x14ac:dyDescent="0.2">
      <c r="D54" s="84" t="s">
        <v>1186</v>
      </c>
      <c r="E54" s="84"/>
      <c r="F54" s="84"/>
      <c r="G54" s="84"/>
    </row>
    <row r="55" spans="2:7" x14ac:dyDescent="0.2">
      <c r="D55" s="84" t="s">
        <v>1187</v>
      </c>
      <c r="E55" s="84"/>
      <c r="F55" s="84"/>
      <c r="G55" s="84"/>
    </row>
    <row r="56" spans="2:7" x14ac:dyDescent="0.2">
      <c r="D56" s="84" t="s">
        <v>1188</v>
      </c>
    </row>
    <row r="57" spans="2:7" x14ac:dyDescent="0.2">
      <c r="D57" s="84" t="s">
        <v>1189</v>
      </c>
    </row>
    <row r="58" spans="2:7" x14ac:dyDescent="0.2">
      <c r="D58" s="84" t="s">
        <v>1190</v>
      </c>
    </row>
    <row r="59" spans="2:7" x14ac:dyDescent="0.2">
      <c r="D59" s="84" t="s">
        <v>1191</v>
      </c>
      <c r="E59" s="84"/>
      <c r="F59" s="84"/>
      <c r="G59" s="84"/>
    </row>
    <row r="60" spans="2:7" x14ac:dyDescent="0.2">
      <c r="D60" s="84" t="s">
        <v>1192</v>
      </c>
      <c r="E60" s="84"/>
      <c r="F60" s="84"/>
      <c r="G60" s="84"/>
    </row>
    <row r="61" spans="2:7" x14ac:dyDescent="0.2">
      <c r="D61" s="84" t="s">
        <v>1193</v>
      </c>
      <c r="E61" s="84"/>
      <c r="F61" s="84"/>
      <c r="G61" s="84"/>
    </row>
    <row r="62" spans="2:7" x14ac:dyDescent="0.2">
      <c r="E62" s="84"/>
      <c r="F62" s="84"/>
      <c r="G62" s="84"/>
    </row>
    <row r="63" spans="2:7" x14ac:dyDescent="0.2">
      <c r="B63" s="86" t="s">
        <v>1357</v>
      </c>
      <c r="D63" s="85"/>
      <c r="E63" s="85"/>
      <c r="F63" s="85"/>
      <c r="G63" s="85"/>
    </row>
    <row r="64" spans="2:7" x14ac:dyDescent="0.2">
      <c r="C64" s="86">
        <v>2000</v>
      </c>
      <c r="D64" s="86" t="s">
        <v>188</v>
      </c>
      <c r="F64" s="85"/>
      <c r="G64" s="85"/>
    </row>
    <row r="65" spans="3:7" x14ac:dyDescent="0.2">
      <c r="C65" s="86">
        <v>2100</v>
      </c>
      <c r="D65" s="86" t="s">
        <v>190</v>
      </c>
      <c r="F65" s="85"/>
      <c r="G65" s="85"/>
    </row>
    <row r="66" spans="3:7" x14ac:dyDescent="0.2">
      <c r="C66" s="86">
        <v>2200</v>
      </c>
      <c r="D66" s="86" t="s">
        <v>192</v>
      </c>
      <c r="F66" s="85"/>
      <c r="G66" s="85"/>
    </row>
    <row r="67" spans="3:7" x14ac:dyDescent="0.2">
      <c r="C67" s="86">
        <v>2300</v>
      </c>
      <c r="D67" s="86" t="s">
        <v>194</v>
      </c>
      <c r="F67" s="85"/>
      <c r="G67" s="85"/>
    </row>
    <row r="68" spans="3:7" x14ac:dyDescent="0.2">
      <c r="C68" s="86"/>
      <c r="D68" s="86" t="s">
        <v>195</v>
      </c>
      <c r="E68" s="86" t="s">
        <v>196</v>
      </c>
      <c r="F68" s="85"/>
      <c r="G68" s="85"/>
    </row>
    <row r="69" spans="3:7" x14ac:dyDescent="0.2">
      <c r="E69" s="84"/>
      <c r="F69" s="84"/>
      <c r="G69" s="84"/>
    </row>
    <row r="70" spans="3:7" x14ac:dyDescent="0.2">
      <c r="C70" s="83">
        <v>5000</v>
      </c>
      <c r="D70" s="84" t="s">
        <v>527</v>
      </c>
      <c r="E70" s="84"/>
      <c r="F70" s="84"/>
      <c r="G70" s="84"/>
    </row>
    <row r="71" spans="3:7" x14ac:dyDescent="0.2">
      <c r="C71" s="86">
        <v>5100</v>
      </c>
      <c r="D71" s="86" t="s">
        <v>1356</v>
      </c>
      <c r="F71" s="84"/>
      <c r="G71" s="84"/>
    </row>
    <row r="72" spans="3:7" x14ac:dyDescent="0.2">
      <c r="D72" s="86">
        <v>5110</v>
      </c>
      <c r="E72" s="86" t="s">
        <v>531</v>
      </c>
      <c r="F72" s="84"/>
      <c r="G72" s="84"/>
    </row>
    <row r="73" spans="3:7" x14ac:dyDescent="0.2">
      <c r="D73" s="86">
        <v>5120</v>
      </c>
      <c r="E73" s="86" t="s">
        <v>533</v>
      </c>
      <c r="F73" s="84"/>
      <c r="G73" s="84"/>
    </row>
    <row r="74" spans="3:7" x14ac:dyDescent="0.2">
      <c r="D74" s="86">
        <v>5121</v>
      </c>
      <c r="E74" s="86" t="s">
        <v>535</v>
      </c>
      <c r="F74" s="84"/>
      <c r="G74" s="84"/>
    </row>
    <row r="75" spans="3:7" x14ac:dyDescent="0.2">
      <c r="D75" s="86">
        <v>5130</v>
      </c>
      <c r="E75" s="86" t="s">
        <v>537</v>
      </c>
      <c r="F75" s="84"/>
      <c r="G75" s="84"/>
    </row>
    <row r="76" spans="3:7" x14ac:dyDescent="0.2">
      <c r="C76" s="86">
        <v>5200</v>
      </c>
      <c r="D76" s="85" t="s">
        <v>1358</v>
      </c>
      <c r="E76" s="86"/>
      <c r="F76" s="85"/>
      <c r="G76" s="86"/>
    </row>
    <row r="77" spans="3:7" x14ac:dyDescent="0.2">
      <c r="C77" s="86"/>
      <c r="D77" s="86">
        <v>5210</v>
      </c>
      <c r="E77" s="85" t="s">
        <v>541</v>
      </c>
      <c r="F77" s="85"/>
      <c r="G77" s="85"/>
    </row>
    <row r="78" spans="3:7" x14ac:dyDescent="0.2">
      <c r="C78" s="86"/>
      <c r="D78" s="86">
        <v>5220</v>
      </c>
      <c r="E78" s="85" t="s">
        <v>543</v>
      </c>
      <c r="F78" s="85"/>
      <c r="G78" s="85"/>
    </row>
    <row r="79" spans="3:7" x14ac:dyDescent="0.2">
      <c r="C79" s="86"/>
      <c r="D79" s="86">
        <v>5230</v>
      </c>
      <c r="E79" s="85" t="s">
        <v>545</v>
      </c>
      <c r="F79" s="85"/>
      <c r="G79" s="85"/>
    </row>
    <row r="80" spans="3:7" x14ac:dyDescent="0.2">
      <c r="C80" s="86"/>
      <c r="D80" s="86">
        <v>5240</v>
      </c>
      <c r="E80" s="85" t="s">
        <v>547</v>
      </c>
      <c r="F80" s="85"/>
      <c r="G80" s="85"/>
    </row>
    <row r="81" spans="1:7" x14ac:dyDescent="0.2">
      <c r="C81" s="86"/>
      <c r="D81" s="86">
        <v>5250</v>
      </c>
      <c r="E81" s="85" t="s">
        <v>549</v>
      </c>
      <c r="F81" s="85"/>
      <c r="G81" s="85"/>
    </row>
    <row r="82" spans="1:7" x14ac:dyDescent="0.2">
      <c r="C82" s="86"/>
      <c r="D82" s="86">
        <v>5260</v>
      </c>
      <c r="E82" s="85" t="s">
        <v>551</v>
      </c>
      <c r="F82" s="85"/>
      <c r="G82" s="85"/>
    </row>
    <row r="83" spans="1:7" x14ac:dyDescent="0.2">
      <c r="C83" s="86"/>
      <c r="D83" s="86">
        <v>5270</v>
      </c>
      <c r="E83" s="85" t="s">
        <v>553</v>
      </c>
      <c r="F83" s="85"/>
      <c r="G83" s="85"/>
    </row>
    <row r="84" spans="1:7" x14ac:dyDescent="0.2">
      <c r="C84" s="86"/>
      <c r="D84" s="86">
        <v>5280</v>
      </c>
      <c r="E84" s="85" t="s">
        <v>555</v>
      </c>
      <c r="F84" s="85"/>
      <c r="G84" s="85"/>
    </row>
    <row r="85" spans="1:7" x14ac:dyDescent="0.2">
      <c r="C85" s="86"/>
      <c r="D85" s="86">
        <v>5290</v>
      </c>
      <c r="E85" s="85" t="s">
        <v>557</v>
      </c>
      <c r="F85" s="85"/>
      <c r="G85" s="85"/>
    </row>
    <row r="86" spans="1:7" x14ac:dyDescent="0.2">
      <c r="C86" s="83">
        <v>5300</v>
      </c>
      <c r="D86" s="84" t="s">
        <v>559</v>
      </c>
      <c r="F86" s="84"/>
      <c r="G86" s="84"/>
    </row>
    <row r="87" spans="1:7" x14ac:dyDescent="0.2">
      <c r="C87" s="86">
        <v>5400</v>
      </c>
      <c r="D87" s="85" t="s">
        <v>1359</v>
      </c>
      <c r="E87" s="86"/>
      <c r="F87" s="85"/>
      <c r="G87" s="85"/>
    </row>
    <row r="88" spans="1:7" x14ac:dyDescent="0.2">
      <c r="C88" s="86">
        <v>5500</v>
      </c>
      <c r="D88" s="85" t="s">
        <v>1360</v>
      </c>
      <c r="E88" s="86"/>
      <c r="F88" s="85"/>
      <c r="G88" s="84"/>
    </row>
    <row r="89" spans="1:7" x14ac:dyDescent="0.2">
      <c r="C89" s="86">
        <v>5600</v>
      </c>
      <c r="D89" s="85" t="s">
        <v>1361</v>
      </c>
      <c r="E89" s="86"/>
      <c r="F89" s="85"/>
      <c r="G89" s="84"/>
    </row>
    <row r="90" spans="1:7" x14ac:dyDescent="0.2">
      <c r="C90" s="83">
        <v>5900</v>
      </c>
      <c r="D90" s="84" t="s">
        <v>567</v>
      </c>
      <c r="F90" s="84"/>
      <c r="G90" s="84"/>
    </row>
    <row r="91" spans="1:7" x14ac:dyDescent="0.2">
      <c r="D91" s="83">
        <v>5999</v>
      </c>
      <c r="E91" s="84" t="s">
        <v>569</v>
      </c>
      <c r="F91" s="84"/>
      <c r="G91" s="84"/>
    </row>
    <row r="92" spans="1:7" x14ac:dyDescent="0.2">
      <c r="D92" s="83"/>
      <c r="E92" s="84"/>
      <c r="F92" s="84"/>
      <c r="G92" s="84"/>
    </row>
    <row r="93" spans="1:7" x14ac:dyDescent="0.2">
      <c r="A93" s="83" t="s">
        <v>91</v>
      </c>
    </row>
    <row r="94" spans="1:7" x14ac:dyDescent="0.2">
      <c r="C94" s="83" t="s">
        <v>1194</v>
      </c>
    </row>
    <row r="95" spans="1:7" x14ac:dyDescent="0.2">
      <c r="C95" s="83" t="s">
        <v>1195</v>
      </c>
    </row>
    <row r="96" spans="1:7" x14ac:dyDescent="0.2">
      <c r="A96" s="83" t="s">
        <v>1127</v>
      </c>
      <c r="C96" s="83" t="s">
        <v>1196</v>
      </c>
    </row>
    <row r="97" spans="3:7" x14ac:dyDescent="0.2">
      <c r="C97" s="83" t="s">
        <v>1197</v>
      </c>
    </row>
    <row r="98" spans="3:7" x14ac:dyDescent="0.2">
      <c r="D98" s="84" t="s">
        <v>1198</v>
      </c>
    </row>
    <row r="99" spans="3:7" x14ac:dyDescent="0.2">
      <c r="D99" s="84" t="s">
        <v>1199</v>
      </c>
      <c r="E99" s="84"/>
      <c r="F99" s="84"/>
      <c r="G99" s="84"/>
    </row>
    <row r="100" spans="3:7" x14ac:dyDescent="0.2">
      <c r="C100" s="83" t="s">
        <v>1200</v>
      </c>
    </row>
    <row r="101" spans="3:7" x14ac:dyDescent="0.2">
      <c r="D101" s="84" t="s">
        <v>1201</v>
      </c>
      <c r="E101" s="84"/>
      <c r="F101" s="84"/>
      <c r="G101" s="84"/>
    </row>
    <row r="102" spans="3:7" x14ac:dyDescent="0.2">
      <c r="C102" s="83" t="s">
        <v>1202</v>
      </c>
    </row>
    <row r="103" spans="3:7" x14ac:dyDescent="0.2">
      <c r="D103" s="84" t="s">
        <v>1203</v>
      </c>
    </row>
    <row r="104" spans="3:7" x14ac:dyDescent="0.2">
      <c r="D104" s="84" t="s">
        <v>1204</v>
      </c>
    </row>
    <row r="105" spans="3:7" x14ac:dyDescent="0.2">
      <c r="D105" s="84" t="s">
        <v>1205</v>
      </c>
      <c r="E105" s="84"/>
      <c r="F105" s="84"/>
      <c r="G105" s="84"/>
    </row>
    <row r="106" spans="3:7" x14ac:dyDescent="0.2">
      <c r="D106" s="84" t="s">
        <v>1206</v>
      </c>
      <c r="E106" s="84"/>
      <c r="F106" s="84"/>
      <c r="G106" s="84"/>
    </row>
    <row r="107" spans="3:7" x14ac:dyDescent="0.2">
      <c r="D107" s="84" t="s">
        <v>1207</v>
      </c>
      <c r="E107" s="84"/>
      <c r="F107" s="84"/>
      <c r="G107" s="84"/>
    </row>
    <row r="108" spans="3:7" x14ac:dyDescent="0.2">
      <c r="C108" s="83" t="s">
        <v>1208</v>
      </c>
    </row>
    <row r="109" spans="3:7" x14ac:dyDescent="0.2">
      <c r="D109" s="84" t="s">
        <v>1209</v>
      </c>
    </row>
    <row r="110" spans="3:7" x14ac:dyDescent="0.2">
      <c r="C110" s="84">
        <v>3143</v>
      </c>
      <c r="D110" s="84" t="s">
        <v>231</v>
      </c>
      <c r="E110" s="86"/>
    </row>
    <row r="111" spans="3:7" x14ac:dyDescent="0.2">
      <c r="C111" s="84" t="s">
        <v>1210</v>
      </c>
      <c r="E111" s="84"/>
      <c r="F111" s="84"/>
    </row>
    <row r="112" spans="3:7" x14ac:dyDescent="0.2">
      <c r="C112" s="84" t="s">
        <v>1211</v>
      </c>
      <c r="E112" s="84"/>
      <c r="F112" s="84"/>
    </row>
    <row r="113" spans="3:8" x14ac:dyDescent="0.2">
      <c r="C113" s="83" t="s">
        <v>1212</v>
      </c>
    </row>
    <row r="114" spans="3:8" x14ac:dyDescent="0.2">
      <c r="D114" s="84" t="s">
        <v>1213</v>
      </c>
      <c r="E114" s="84"/>
      <c r="F114" s="84"/>
      <c r="G114" s="84"/>
    </row>
    <row r="115" spans="3:8" x14ac:dyDescent="0.2">
      <c r="D115" s="84" t="s">
        <v>1214</v>
      </c>
      <c r="E115" s="84"/>
      <c r="F115" s="84"/>
      <c r="G115" s="84"/>
    </row>
    <row r="116" spans="3:8" x14ac:dyDescent="0.2">
      <c r="D116" s="84" t="s">
        <v>1215</v>
      </c>
      <c r="E116" s="84"/>
      <c r="F116" s="84"/>
      <c r="G116" s="84"/>
    </row>
    <row r="117" spans="3:8" x14ac:dyDescent="0.2">
      <c r="D117" s="84" t="s">
        <v>1216</v>
      </c>
      <c r="E117" s="84"/>
      <c r="F117" s="84"/>
      <c r="G117" s="84"/>
    </row>
    <row r="118" spans="3:8" x14ac:dyDescent="0.2">
      <c r="C118" s="83" t="s">
        <v>1217</v>
      </c>
    </row>
    <row r="119" spans="3:8" x14ac:dyDescent="0.2">
      <c r="D119" s="84" t="s">
        <v>1218</v>
      </c>
    </row>
    <row r="120" spans="3:8" x14ac:dyDescent="0.2">
      <c r="C120" s="83" t="s">
        <v>1219</v>
      </c>
    </row>
    <row r="121" spans="3:8" x14ac:dyDescent="0.2">
      <c r="C121" s="83" t="s">
        <v>1220</v>
      </c>
    </row>
    <row r="122" spans="3:8" x14ac:dyDescent="0.2">
      <c r="C122" s="83" t="s">
        <v>1221</v>
      </c>
    </row>
    <row r="123" spans="3:8" x14ac:dyDescent="0.2">
      <c r="C123" s="83" t="s">
        <v>1222</v>
      </c>
    </row>
    <row r="124" spans="3:8" x14ac:dyDescent="0.2">
      <c r="C124" s="83" t="s">
        <v>1223</v>
      </c>
    </row>
    <row r="125" spans="3:8" x14ac:dyDescent="0.2">
      <c r="D125" s="84" t="s">
        <v>1224</v>
      </c>
    </row>
    <row r="126" spans="3:8" x14ac:dyDescent="0.2">
      <c r="D126" s="84" t="s">
        <v>1225</v>
      </c>
    </row>
    <row r="127" spans="3:8" x14ac:dyDescent="0.2">
      <c r="D127" s="84" t="s">
        <v>1226</v>
      </c>
      <c r="E127" s="84"/>
      <c r="F127" s="84"/>
      <c r="G127" s="84"/>
      <c r="H127" s="84"/>
    </row>
    <row r="128" spans="3:8" x14ac:dyDescent="0.2">
      <c r="D128" s="84" t="s">
        <v>1227</v>
      </c>
      <c r="H128" s="84"/>
    </row>
    <row r="129" spans="3:8" x14ac:dyDescent="0.2">
      <c r="C129" s="83" t="s">
        <v>1228</v>
      </c>
      <c r="H129" s="84"/>
    </row>
    <row r="130" spans="3:8" x14ac:dyDescent="0.2">
      <c r="D130" s="84" t="s">
        <v>1229</v>
      </c>
      <c r="E130" s="84"/>
      <c r="F130" s="84"/>
      <c r="G130" s="84"/>
    </row>
    <row r="131" spans="3:8" x14ac:dyDescent="0.2">
      <c r="D131" s="84" t="s">
        <v>1230</v>
      </c>
      <c r="E131" s="84"/>
      <c r="F131" s="84"/>
      <c r="G131" s="84"/>
    </row>
    <row r="132" spans="3:8" x14ac:dyDescent="0.2">
      <c r="D132" s="84" t="s">
        <v>1231</v>
      </c>
      <c r="E132" s="84"/>
      <c r="F132" s="84"/>
      <c r="G132" s="84"/>
    </row>
    <row r="133" spans="3:8" x14ac:dyDescent="0.2">
      <c r="D133" s="84" t="s">
        <v>1232</v>
      </c>
      <c r="E133" s="84"/>
      <c r="F133" s="84"/>
      <c r="G133" s="84"/>
    </row>
    <row r="134" spans="3:8" x14ac:dyDescent="0.2">
      <c r="C134" s="83" t="s">
        <v>1355</v>
      </c>
      <c r="E134" s="84"/>
      <c r="F134" s="84"/>
      <c r="G134" s="84"/>
    </row>
    <row r="135" spans="3:8" x14ac:dyDescent="0.2">
      <c r="C135" s="83" t="s">
        <v>1233</v>
      </c>
    </row>
    <row r="136" spans="3:8" x14ac:dyDescent="0.2">
      <c r="D136" s="84" t="s">
        <v>1234</v>
      </c>
    </row>
    <row r="137" spans="3:8" x14ac:dyDescent="0.2">
      <c r="D137" s="84" t="s">
        <v>1235</v>
      </c>
    </row>
    <row r="138" spans="3:8" x14ac:dyDescent="0.2">
      <c r="D138" s="84" t="s">
        <v>1236</v>
      </c>
    </row>
    <row r="139" spans="3:8" x14ac:dyDescent="0.2">
      <c r="D139" s="84" t="s">
        <v>1237</v>
      </c>
    </row>
    <row r="140" spans="3:8" x14ac:dyDescent="0.2">
      <c r="D140" s="84" t="s">
        <v>1238</v>
      </c>
    </row>
    <row r="141" spans="3:8" x14ac:dyDescent="0.2">
      <c r="D141" s="84" t="s">
        <v>1239</v>
      </c>
    </row>
    <row r="142" spans="3:8" x14ac:dyDescent="0.2">
      <c r="D142" s="84" t="s">
        <v>1240</v>
      </c>
    </row>
    <row r="143" spans="3:8" x14ac:dyDescent="0.2">
      <c r="C143" s="83" t="s">
        <v>1241</v>
      </c>
    </row>
    <row r="144" spans="3:8" x14ac:dyDescent="0.2">
      <c r="D144" s="84" t="s">
        <v>1242</v>
      </c>
    </row>
    <row r="145" spans="3:7" x14ac:dyDescent="0.2">
      <c r="D145" s="84" t="s">
        <v>1243</v>
      </c>
    </row>
    <row r="146" spans="3:7" x14ac:dyDescent="0.2">
      <c r="D146" s="84" t="s">
        <v>1244</v>
      </c>
    </row>
    <row r="147" spans="3:7" x14ac:dyDescent="0.2">
      <c r="D147" s="84" t="s">
        <v>1245</v>
      </c>
    </row>
    <row r="148" spans="3:7" x14ac:dyDescent="0.2">
      <c r="D148" s="84" t="s">
        <v>1246</v>
      </c>
    </row>
    <row r="149" spans="3:7" x14ac:dyDescent="0.2">
      <c r="D149" s="84" t="s">
        <v>1247</v>
      </c>
    </row>
    <row r="150" spans="3:7" x14ac:dyDescent="0.2">
      <c r="D150" s="84" t="s">
        <v>1248</v>
      </c>
    </row>
    <row r="151" spans="3:7" x14ac:dyDescent="0.2">
      <c r="C151" s="83" t="s">
        <v>1249</v>
      </c>
    </row>
    <row r="152" spans="3:7" x14ac:dyDescent="0.2">
      <c r="D152" s="84" t="s">
        <v>1250</v>
      </c>
    </row>
    <row r="153" spans="3:7" x14ac:dyDescent="0.2">
      <c r="D153" s="84" t="s">
        <v>1251</v>
      </c>
    </row>
    <row r="154" spans="3:7" x14ac:dyDescent="0.2">
      <c r="D154" s="84" t="s">
        <v>1252</v>
      </c>
    </row>
    <row r="155" spans="3:7" x14ac:dyDescent="0.2">
      <c r="D155" s="84" t="s">
        <v>1253</v>
      </c>
      <c r="E155" s="84"/>
      <c r="F155" s="84"/>
      <c r="G155" s="84"/>
    </row>
    <row r="156" spans="3:7" x14ac:dyDescent="0.2">
      <c r="D156" s="84" t="s">
        <v>1254</v>
      </c>
      <c r="E156" s="84"/>
      <c r="F156" s="84"/>
      <c r="G156" s="84"/>
    </row>
    <row r="157" spans="3:7" x14ac:dyDescent="0.2">
      <c r="D157" s="84" t="s">
        <v>1255</v>
      </c>
      <c r="E157" s="84"/>
      <c r="F157" s="84"/>
      <c r="G157" s="84"/>
    </row>
    <row r="158" spans="3:7" x14ac:dyDescent="0.2">
      <c r="D158" s="84" t="s">
        <v>1256</v>
      </c>
      <c r="E158" s="84"/>
      <c r="F158" s="84"/>
      <c r="G158" s="84"/>
    </row>
    <row r="159" spans="3:7" x14ac:dyDescent="0.2">
      <c r="D159" s="84" t="s">
        <v>1257</v>
      </c>
      <c r="E159" s="84"/>
      <c r="F159" s="84"/>
      <c r="G159" s="84"/>
    </row>
    <row r="160" spans="3:7" x14ac:dyDescent="0.2">
      <c r="D160" s="84" t="s">
        <v>1258</v>
      </c>
      <c r="E160" s="84"/>
      <c r="F160" s="84"/>
      <c r="G160" s="84"/>
    </row>
    <row r="161" spans="3:7" x14ac:dyDescent="0.2">
      <c r="D161" s="84" t="s">
        <v>1259</v>
      </c>
      <c r="E161" s="84"/>
      <c r="F161" s="84"/>
      <c r="G161" s="84"/>
    </row>
    <row r="162" spans="3:7" x14ac:dyDescent="0.2">
      <c r="D162" s="84" t="s">
        <v>1260</v>
      </c>
    </row>
    <row r="163" spans="3:7" x14ac:dyDescent="0.2">
      <c r="C163" s="83" t="s">
        <v>1261</v>
      </c>
    </row>
    <row r="164" spans="3:7" x14ac:dyDescent="0.2">
      <c r="D164" s="84" t="s">
        <v>1262</v>
      </c>
      <c r="E164" s="84"/>
      <c r="F164" s="84"/>
      <c r="G164" s="84"/>
    </row>
    <row r="165" spans="3:7" x14ac:dyDescent="0.2">
      <c r="D165" s="84" t="s">
        <v>1263</v>
      </c>
      <c r="E165" s="84"/>
      <c r="F165" s="84"/>
      <c r="G165" s="84"/>
    </row>
    <row r="166" spans="3:7" x14ac:dyDescent="0.2">
      <c r="D166" s="83" t="s">
        <v>1264</v>
      </c>
    </row>
    <row r="167" spans="3:7" x14ac:dyDescent="0.2">
      <c r="D167" s="84" t="s">
        <v>1265</v>
      </c>
      <c r="E167" s="84"/>
      <c r="F167" s="84"/>
      <c r="G167" s="84"/>
    </row>
    <row r="168" spans="3:7" x14ac:dyDescent="0.2">
      <c r="D168" s="84" t="s">
        <v>1266</v>
      </c>
      <c r="E168" s="84"/>
      <c r="F168" s="84"/>
      <c r="G168" s="84"/>
    </row>
    <row r="169" spans="3:7" x14ac:dyDescent="0.2">
      <c r="D169" s="84" t="s">
        <v>1267</v>
      </c>
      <c r="E169" s="84"/>
      <c r="F169" s="84"/>
      <c r="G169" s="84"/>
    </row>
    <row r="170" spans="3:7" x14ac:dyDescent="0.2">
      <c r="D170" s="84" t="s">
        <v>1268</v>
      </c>
      <c r="E170" s="84"/>
      <c r="F170" s="84"/>
      <c r="G170" s="84"/>
    </row>
    <row r="171" spans="3:7" x14ac:dyDescent="0.2">
      <c r="D171" s="84" t="s">
        <v>1269</v>
      </c>
      <c r="E171" s="84"/>
      <c r="F171" s="84"/>
      <c r="G171" s="84"/>
    </row>
    <row r="172" spans="3:7" x14ac:dyDescent="0.2">
      <c r="D172" s="84" t="s">
        <v>1270</v>
      </c>
      <c r="E172" s="84"/>
      <c r="F172" s="84"/>
      <c r="G172" s="84"/>
    </row>
    <row r="173" spans="3:7" x14ac:dyDescent="0.2">
      <c r="D173" s="84" t="s">
        <v>1271</v>
      </c>
      <c r="E173" s="84"/>
      <c r="F173" s="84"/>
      <c r="G173" s="84"/>
    </row>
    <row r="174" spans="3:7" x14ac:dyDescent="0.2">
      <c r="D174" s="84" t="s">
        <v>1272</v>
      </c>
      <c r="E174" s="84"/>
      <c r="F174" s="84"/>
      <c r="G174" s="84"/>
    </row>
    <row r="175" spans="3:7" x14ac:dyDescent="0.2">
      <c r="D175" s="84" t="s">
        <v>1273</v>
      </c>
      <c r="E175" s="84"/>
      <c r="F175" s="84"/>
      <c r="G175" s="84"/>
    </row>
    <row r="176" spans="3:7" x14ac:dyDescent="0.2">
      <c r="D176" s="84" t="s">
        <v>1274</v>
      </c>
    </row>
    <row r="177" spans="4:8" x14ac:dyDescent="0.2">
      <c r="D177" s="84" t="s">
        <v>1275</v>
      </c>
      <c r="E177" s="84"/>
      <c r="F177" s="84"/>
      <c r="G177" s="84"/>
      <c r="H177" s="84"/>
    </row>
    <row r="178" spans="4:8" x14ac:dyDescent="0.2">
      <c r="D178" s="84" t="s">
        <v>1276</v>
      </c>
      <c r="H178" s="84"/>
    </row>
    <row r="179" spans="4:8" x14ac:dyDescent="0.2">
      <c r="D179" s="84" t="s">
        <v>1277</v>
      </c>
    </row>
    <row r="180" spans="4:8" x14ac:dyDescent="0.2">
      <c r="D180" s="84" t="s">
        <v>1278</v>
      </c>
      <c r="E180" s="84"/>
      <c r="F180" s="84"/>
      <c r="H180" s="84"/>
    </row>
    <row r="181" spans="4:8" x14ac:dyDescent="0.2">
      <c r="D181" s="84" t="s">
        <v>1279</v>
      </c>
      <c r="E181" s="84"/>
      <c r="F181" s="84"/>
      <c r="H181" s="84"/>
    </row>
    <row r="182" spans="4:8" x14ac:dyDescent="0.2">
      <c r="D182" s="84" t="s">
        <v>1280</v>
      </c>
      <c r="E182" s="84"/>
      <c r="F182" s="84"/>
      <c r="G182" s="84"/>
      <c r="H182" s="84"/>
    </row>
    <row r="183" spans="4:8" x14ac:dyDescent="0.2">
      <c r="D183" s="84" t="s">
        <v>1281</v>
      </c>
      <c r="E183" s="84"/>
      <c r="F183" s="84"/>
      <c r="G183" s="84"/>
      <c r="H183" s="84"/>
    </row>
    <row r="184" spans="4:8" x14ac:dyDescent="0.2">
      <c r="D184" s="84" t="s">
        <v>1282</v>
      </c>
      <c r="E184" s="84"/>
      <c r="F184" s="84"/>
    </row>
    <row r="185" spans="4:8" x14ac:dyDescent="0.2">
      <c r="D185" s="84" t="s">
        <v>1283</v>
      </c>
      <c r="E185" s="84"/>
      <c r="F185" s="84"/>
      <c r="G185" s="84"/>
    </row>
    <row r="186" spans="4:8" x14ac:dyDescent="0.2">
      <c r="D186" s="84" t="s">
        <v>1284</v>
      </c>
      <c r="E186" s="84"/>
      <c r="F186" s="84"/>
      <c r="G186" s="84"/>
    </row>
    <row r="187" spans="4:8" x14ac:dyDescent="0.2">
      <c r="D187" s="84" t="s">
        <v>1285</v>
      </c>
      <c r="E187" s="84"/>
      <c r="F187" s="84"/>
      <c r="G187" s="84"/>
    </row>
    <row r="188" spans="4:8" x14ac:dyDescent="0.2">
      <c r="D188" s="84" t="s">
        <v>1286</v>
      </c>
      <c r="E188" s="84"/>
      <c r="F188" s="84"/>
      <c r="G188" s="84"/>
    </row>
    <row r="189" spans="4:8" x14ac:dyDescent="0.2">
      <c r="D189" s="84" t="s">
        <v>1287</v>
      </c>
    </row>
    <row r="190" spans="4:8" x14ac:dyDescent="0.2">
      <c r="D190" s="84" t="s">
        <v>1288</v>
      </c>
    </row>
    <row r="191" spans="4:8" x14ac:dyDescent="0.2">
      <c r="D191" s="84" t="s">
        <v>1289</v>
      </c>
    </row>
    <row r="192" spans="4:8" x14ac:dyDescent="0.2">
      <c r="D192" s="84" t="s">
        <v>1290</v>
      </c>
    </row>
    <row r="193" spans="1:7" x14ac:dyDescent="0.2">
      <c r="D193" s="84" t="s">
        <v>1291</v>
      </c>
      <c r="E193" s="84"/>
      <c r="F193" s="84"/>
      <c r="G193" s="84"/>
    </row>
    <row r="194" spans="1:7" x14ac:dyDescent="0.2">
      <c r="D194" s="84" t="s">
        <v>1292</v>
      </c>
      <c r="E194" s="84"/>
      <c r="F194" s="84"/>
    </row>
    <row r="195" spans="1:7" x14ac:dyDescent="0.2">
      <c r="C195" s="83" t="s">
        <v>1293</v>
      </c>
      <c r="E195" s="84"/>
      <c r="F195" s="84"/>
    </row>
    <row r="196" spans="1:7" x14ac:dyDescent="0.2">
      <c r="D196" s="84" t="s">
        <v>1294</v>
      </c>
      <c r="E196" s="84"/>
      <c r="F196" s="84"/>
      <c r="G196" s="84"/>
    </row>
    <row r="197" spans="1:7" x14ac:dyDescent="0.2">
      <c r="D197" s="84" t="s">
        <v>1295</v>
      </c>
      <c r="E197" s="84"/>
      <c r="F197" s="84"/>
      <c r="G197" s="84"/>
    </row>
    <row r="198" spans="1:7" x14ac:dyDescent="0.2">
      <c r="D198" s="84" t="s">
        <v>1296</v>
      </c>
      <c r="E198" s="84"/>
      <c r="F198" s="84"/>
      <c r="G198" s="84"/>
    </row>
    <row r="199" spans="1:7" x14ac:dyDescent="0.2">
      <c r="D199" s="84" t="s">
        <v>1297</v>
      </c>
      <c r="E199" s="84"/>
      <c r="F199" s="84"/>
      <c r="G199" s="84"/>
    </row>
    <row r="200" spans="1:7" x14ac:dyDescent="0.2">
      <c r="C200" s="83" t="s">
        <v>1298</v>
      </c>
    </row>
    <row r="201" spans="1:7" x14ac:dyDescent="0.2">
      <c r="D201" s="84" t="s">
        <v>1299</v>
      </c>
    </row>
    <row r="202" spans="1:7" x14ac:dyDescent="0.2">
      <c r="D202" s="84" t="s">
        <v>1300</v>
      </c>
    </row>
    <row r="203" spans="1:7" x14ac:dyDescent="0.2">
      <c r="D203" s="84" t="s">
        <v>1301</v>
      </c>
    </row>
    <row r="204" spans="1:7" x14ac:dyDescent="0.2">
      <c r="D204" s="84" t="s">
        <v>1302</v>
      </c>
    </row>
    <row r="205" spans="1:7" x14ac:dyDescent="0.2">
      <c r="D205" s="84" t="s">
        <v>1303</v>
      </c>
    </row>
    <row r="208" spans="1:7" x14ac:dyDescent="0.2">
      <c r="A208" s="83" t="s">
        <v>1362</v>
      </c>
    </row>
    <row r="209" spans="1:8" x14ac:dyDescent="0.2">
      <c r="C209" s="84" t="s">
        <v>1152</v>
      </c>
    </row>
    <row r="210" spans="1:8" x14ac:dyDescent="0.2">
      <c r="D210" s="84" t="s">
        <v>1304</v>
      </c>
    </row>
    <row r="211" spans="1:8" x14ac:dyDescent="0.2">
      <c r="D211" s="84" t="s">
        <v>1305</v>
      </c>
    </row>
    <row r="212" spans="1:8" x14ac:dyDescent="0.2">
      <c r="D212" s="84" t="s">
        <v>1306</v>
      </c>
    </row>
    <row r="213" spans="1:8" x14ac:dyDescent="0.2">
      <c r="D213" s="84" t="s">
        <v>1307</v>
      </c>
    </row>
    <row r="214" spans="1:8" x14ac:dyDescent="0.2">
      <c r="D214" s="84" t="s">
        <v>1308</v>
      </c>
    </row>
    <row r="215" spans="1:8" x14ac:dyDescent="0.2">
      <c r="D215" s="84" t="s">
        <v>1309</v>
      </c>
    </row>
    <row r="217" spans="1:8" x14ac:dyDescent="0.2">
      <c r="A217" s="83" t="s">
        <v>96</v>
      </c>
    </row>
    <row r="218" spans="1:8" x14ac:dyDescent="0.2">
      <c r="C218" s="83" t="s">
        <v>1310</v>
      </c>
    </row>
    <row r="219" spans="1:8" x14ac:dyDescent="0.2">
      <c r="C219" s="83" t="s">
        <v>437</v>
      </c>
      <c r="D219" s="83" t="s">
        <v>438</v>
      </c>
    </row>
    <row r="220" spans="1:8" x14ac:dyDescent="0.2">
      <c r="D220" s="84" t="s">
        <v>1311</v>
      </c>
    </row>
    <row r="221" spans="1:8" x14ac:dyDescent="0.2">
      <c r="D221" s="84" t="s">
        <v>1312</v>
      </c>
    </row>
    <row r="222" spans="1:8" x14ac:dyDescent="0.2">
      <c r="D222" s="84" t="s">
        <v>1313</v>
      </c>
    </row>
    <row r="223" spans="1:8" x14ac:dyDescent="0.2">
      <c r="D223" s="84" t="s">
        <v>1314</v>
      </c>
    </row>
    <row r="224" spans="1:8" x14ac:dyDescent="0.2">
      <c r="D224" s="84" t="s">
        <v>1315</v>
      </c>
      <c r="H224" s="84"/>
    </row>
    <row r="225" spans="3:8" x14ac:dyDescent="0.2">
      <c r="C225" s="83" t="s">
        <v>1316</v>
      </c>
    </row>
    <row r="226" spans="3:8" x14ac:dyDescent="0.2">
      <c r="D226" s="84" t="s">
        <v>1317</v>
      </c>
      <c r="H226" s="84"/>
    </row>
    <row r="227" spans="3:8" x14ac:dyDescent="0.2">
      <c r="C227" s="83" t="s">
        <v>1318</v>
      </c>
    </row>
    <row r="228" spans="3:8" x14ac:dyDescent="0.2">
      <c r="D228" s="84" t="s">
        <v>1319</v>
      </c>
    </row>
    <row r="229" spans="3:8" x14ac:dyDescent="0.2">
      <c r="D229" s="84" t="s">
        <v>1320</v>
      </c>
    </row>
    <row r="230" spans="3:8" x14ac:dyDescent="0.2">
      <c r="D230" s="84" t="s">
        <v>1321</v>
      </c>
      <c r="E230" s="84"/>
      <c r="F230" s="84"/>
      <c r="G230" s="84"/>
    </row>
    <row r="231" spans="3:8" x14ac:dyDescent="0.2">
      <c r="D231" s="84" t="s">
        <v>1322</v>
      </c>
    </row>
    <row r="232" spans="3:8" x14ac:dyDescent="0.2">
      <c r="D232" s="84" t="s">
        <v>1323</v>
      </c>
      <c r="E232" s="84"/>
      <c r="F232" s="84"/>
      <c r="G232" s="84"/>
    </row>
    <row r="233" spans="3:8" x14ac:dyDescent="0.2">
      <c r="D233" s="84" t="s">
        <v>1324</v>
      </c>
      <c r="E233" s="84"/>
      <c r="F233" s="84"/>
      <c r="G233" s="84"/>
    </row>
    <row r="234" spans="3:8" x14ac:dyDescent="0.2">
      <c r="D234" s="84" t="s">
        <v>1325</v>
      </c>
      <c r="E234" s="84"/>
      <c r="F234" s="84"/>
      <c r="G234" s="84"/>
    </row>
    <row r="235" spans="3:8" x14ac:dyDescent="0.2">
      <c r="D235" s="84" t="s">
        <v>1326</v>
      </c>
      <c r="E235" s="84"/>
      <c r="F235" s="84"/>
      <c r="G235" s="84"/>
    </row>
    <row r="236" spans="3:8" x14ac:dyDescent="0.2">
      <c r="D236" s="84" t="s">
        <v>1327</v>
      </c>
    </row>
    <row r="237" spans="3:8" x14ac:dyDescent="0.2">
      <c r="C237" s="83" t="s">
        <v>1328</v>
      </c>
    </row>
    <row r="238" spans="3:8" x14ac:dyDescent="0.2">
      <c r="D238" s="84" t="s">
        <v>1329</v>
      </c>
    </row>
    <row r="239" spans="3:8" x14ac:dyDescent="0.2">
      <c r="D239" s="84" t="s">
        <v>1330</v>
      </c>
      <c r="E239" s="84"/>
      <c r="F239" s="84"/>
      <c r="G239" s="84"/>
    </row>
    <row r="240" spans="3:8" x14ac:dyDescent="0.2">
      <c r="D240" s="84" t="s">
        <v>1331</v>
      </c>
    </row>
    <row r="241" spans="3:7" x14ac:dyDescent="0.2">
      <c r="C241" s="83" t="s">
        <v>1332</v>
      </c>
    </row>
    <row r="242" spans="3:7" x14ac:dyDescent="0.2">
      <c r="D242" s="84" t="s">
        <v>1333</v>
      </c>
    </row>
    <row r="243" spans="3:7" x14ac:dyDescent="0.2">
      <c r="D243" s="84" t="s">
        <v>1334</v>
      </c>
    </row>
    <row r="244" spans="3:7" x14ac:dyDescent="0.2">
      <c r="D244" s="84" t="s">
        <v>1335</v>
      </c>
    </row>
    <row r="245" spans="3:7" x14ac:dyDescent="0.2">
      <c r="C245" s="83" t="s">
        <v>1336</v>
      </c>
    </row>
    <row r="246" spans="3:7" x14ac:dyDescent="0.2">
      <c r="D246" s="84" t="s">
        <v>1337</v>
      </c>
    </row>
    <row r="247" spans="3:7" x14ac:dyDescent="0.2">
      <c r="D247" s="84" t="s">
        <v>1338</v>
      </c>
    </row>
    <row r="248" spans="3:7" x14ac:dyDescent="0.2">
      <c r="D248" s="84" t="s">
        <v>1339</v>
      </c>
    </row>
    <row r="249" spans="3:7" x14ac:dyDescent="0.2">
      <c r="D249" s="84" t="s">
        <v>1340</v>
      </c>
      <c r="E249" s="84"/>
      <c r="F249" s="84"/>
      <c r="G249" s="84"/>
    </row>
    <row r="250" spans="3:7" x14ac:dyDescent="0.2">
      <c r="D250" s="84" t="s">
        <v>1341</v>
      </c>
      <c r="E250" s="84"/>
      <c r="F250" s="84"/>
      <c r="G250" s="84"/>
    </row>
    <row r="251" spans="3:7" x14ac:dyDescent="0.2">
      <c r="D251" s="84" t="s">
        <v>1342</v>
      </c>
      <c r="E251" s="84"/>
      <c r="F251" s="84"/>
      <c r="G251" s="84"/>
    </row>
    <row r="252" spans="3:7" x14ac:dyDescent="0.2">
      <c r="C252" s="83" t="s">
        <v>1343</v>
      </c>
    </row>
    <row r="253" spans="3:7" x14ac:dyDescent="0.2">
      <c r="D253" s="84" t="s">
        <v>1344</v>
      </c>
    </row>
    <row r="254" spans="3:7" x14ac:dyDescent="0.2">
      <c r="D254" s="84" t="s">
        <v>1345</v>
      </c>
    </row>
    <row r="255" spans="3:7" x14ac:dyDescent="0.2">
      <c r="D255" s="84" t="s">
        <v>1346</v>
      </c>
    </row>
    <row r="256" spans="3:7" x14ac:dyDescent="0.2">
      <c r="D256" s="84" t="s">
        <v>1347</v>
      </c>
    </row>
    <row r="257" spans="1:15" x14ac:dyDescent="0.2">
      <c r="D257" s="84" t="s">
        <v>1348</v>
      </c>
    </row>
    <row r="258" spans="1:15" x14ac:dyDescent="0.2">
      <c r="D258" s="84" t="s">
        <v>1349</v>
      </c>
    </row>
    <row r="259" spans="1:15" x14ac:dyDescent="0.2">
      <c r="D259" s="84" t="s">
        <v>1350</v>
      </c>
      <c r="O259" s="84"/>
    </row>
    <row r="260" spans="1:15" x14ac:dyDescent="0.2">
      <c r="D260" s="84" t="s">
        <v>1351</v>
      </c>
    </row>
    <row r="261" spans="1:15" x14ac:dyDescent="0.2">
      <c r="D261" s="84" t="s">
        <v>1352</v>
      </c>
    </row>
    <row r="262" spans="1:15" x14ac:dyDescent="0.2">
      <c r="D262" s="84" t="s">
        <v>1353</v>
      </c>
    </row>
    <row r="263" spans="1:15" x14ac:dyDescent="0.2">
      <c r="D263" s="84" t="s">
        <v>1354</v>
      </c>
    </row>
    <row r="270" spans="1:15" x14ac:dyDescent="0.2">
      <c r="A270" s="87"/>
      <c r="B270" s="87"/>
      <c r="C270" s="87"/>
      <c r="D270" s="87"/>
      <c r="E270" s="87"/>
      <c r="F270" s="87"/>
      <c r="G270" s="87"/>
    </row>
    <row r="271" spans="1:15" x14ac:dyDescent="0.2">
      <c r="A271" s="87"/>
      <c r="B271" s="87"/>
      <c r="C271" s="87"/>
      <c r="D271" s="87"/>
      <c r="E271" s="87"/>
      <c r="F271" s="87"/>
      <c r="G271" s="87"/>
    </row>
    <row r="272" spans="1:15" x14ac:dyDescent="0.2">
      <c r="A272" s="87"/>
      <c r="B272" s="87"/>
      <c r="C272" s="87"/>
      <c r="D272" s="87"/>
      <c r="E272" s="87"/>
      <c r="F272" s="87"/>
      <c r="G272" s="87"/>
    </row>
  </sheetData>
  <pageMargins left="1" right="0.75" top="0.5" bottom="0.5" header="0.5" footer="0.25"/>
  <pageSetup orientation="portrait" useFirstPageNumber="1" r:id="rId1"/>
  <headerFooter alignWithMargins="0">
    <oddFooter>&amp;L&amp;"Arial,Regular"&amp;10SC Revenue and Fiscal Affairs Office 10/25/2024&amp;RPage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F263-53DB-4ECA-ABA7-28B0F5A45EF2}">
  <dimension ref="A1:G83"/>
  <sheetViews>
    <sheetView workbookViewId="0">
      <selection activeCell="FD19" sqref="FD19"/>
    </sheetView>
  </sheetViews>
  <sheetFormatPr defaultRowHeight="15" x14ac:dyDescent="0.25"/>
  <cols>
    <col min="1" max="1" width="26.5703125" style="49" bestFit="1" customWidth="1"/>
    <col min="2" max="4" width="26.5703125" style="63" customWidth="1"/>
    <col min="5" max="6" width="19.140625" style="49" hidden="1" customWidth="1"/>
    <col min="7" max="7" width="32.140625" style="49" hidden="1" customWidth="1"/>
    <col min="8" max="16384" width="9.140625" style="49"/>
  </cols>
  <sheetData>
    <row r="1" spans="1:7" ht="12.75" x14ac:dyDescent="0.2">
      <c r="A1" s="94" t="s">
        <v>844</v>
      </c>
      <c r="B1" s="94"/>
      <c r="C1" s="94"/>
      <c r="D1" s="94"/>
      <c r="E1" s="94"/>
      <c r="F1" s="94"/>
      <c r="G1" s="94"/>
    </row>
    <row r="2" spans="1:7" ht="12.75" x14ac:dyDescent="0.2">
      <c r="A2" s="94" t="s">
        <v>845</v>
      </c>
      <c r="B2" s="94"/>
      <c r="C2" s="94"/>
      <c r="D2" s="94"/>
      <c r="E2" s="94"/>
      <c r="F2" s="94"/>
      <c r="G2" s="94"/>
    </row>
    <row r="3" spans="1:7" x14ac:dyDescent="0.25">
      <c r="B3" s="50"/>
      <c r="C3" s="50"/>
      <c r="D3" s="50"/>
    </row>
    <row r="4" spans="1:7" x14ac:dyDescent="0.25">
      <c r="B4" s="50"/>
      <c r="C4" s="50"/>
      <c r="D4" s="50"/>
    </row>
    <row r="5" spans="1:7" ht="12.75" x14ac:dyDescent="0.2">
      <c r="A5" s="51" t="s">
        <v>846</v>
      </c>
      <c r="B5" s="52"/>
      <c r="C5" s="52"/>
      <c r="D5" s="52"/>
    </row>
    <row r="6" spans="1:7" x14ac:dyDescent="0.25">
      <c r="A6" s="49" t="s">
        <v>847</v>
      </c>
      <c r="B6" s="50"/>
      <c r="C6" s="50"/>
      <c r="D6" s="50"/>
    </row>
    <row r="9" spans="1:7" s="56" customFormat="1" ht="38.25" x14ac:dyDescent="0.2">
      <c r="A9" s="53" t="s">
        <v>848</v>
      </c>
      <c r="B9" s="54" t="s">
        <v>849</v>
      </c>
      <c r="C9" s="54" t="s">
        <v>850</v>
      </c>
      <c r="D9" s="54" t="s">
        <v>851</v>
      </c>
      <c r="E9" s="55" t="s">
        <v>852</v>
      </c>
      <c r="F9" s="55" t="s">
        <v>853</v>
      </c>
      <c r="G9" s="55" t="s">
        <v>851</v>
      </c>
    </row>
    <row r="10" spans="1:7" x14ac:dyDescent="0.25">
      <c r="A10" s="57" t="s">
        <v>854</v>
      </c>
      <c r="B10" s="58">
        <v>9176809</v>
      </c>
      <c r="C10" s="58">
        <v>8609505</v>
      </c>
      <c r="D10" s="58">
        <v>2223213.6503499998</v>
      </c>
      <c r="E10" s="59">
        <v>7996043</v>
      </c>
      <c r="F10" s="60">
        <v>7360172</v>
      </c>
      <c r="G10" s="61">
        <v>2131858.2488000002</v>
      </c>
    </row>
    <row r="11" spans="1:7" x14ac:dyDescent="0.25">
      <c r="A11" s="57" t="s">
        <v>855</v>
      </c>
      <c r="B11" s="58">
        <v>56524598</v>
      </c>
      <c r="C11" s="58">
        <v>53502428</v>
      </c>
      <c r="D11" s="58">
        <v>16973407.461849999</v>
      </c>
      <c r="E11" s="59">
        <v>56712004</v>
      </c>
      <c r="F11" s="60">
        <v>52969364</v>
      </c>
      <c r="G11" s="61">
        <v>16249093.345100001</v>
      </c>
    </row>
    <row r="12" spans="1:7" x14ac:dyDescent="0.25">
      <c r="A12" s="57" t="s">
        <v>856</v>
      </c>
      <c r="B12" s="58">
        <v>8425609</v>
      </c>
      <c r="C12" s="58">
        <v>8296466</v>
      </c>
      <c r="D12" s="58">
        <v>1030367.3131499999</v>
      </c>
      <c r="E12" s="59">
        <v>7229286</v>
      </c>
      <c r="F12" s="60">
        <v>7229286</v>
      </c>
      <c r="G12" s="61">
        <v>1037389.2949</v>
      </c>
    </row>
    <row r="13" spans="1:7" x14ac:dyDescent="0.25">
      <c r="A13" s="57" t="s">
        <v>857</v>
      </c>
      <c r="B13" s="58">
        <v>22433637</v>
      </c>
      <c r="C13" s="58">
        <v>22231374</v>
      </c>
      <c r="D13" s="58">
        <v>6791615.6416499997</v>
      </c>
      <c r="E13" s="59">
        <v>21923103</v>
      </c>
      <c r="F13" s="60">
        <v>20862134</v>
      </c>
      <c r="G13" s="61">
        <v>6251628.5562500004</v>
      </c>
    </row>
    <row r="14" spans="1:7" x14ac:dyDescent="0.25">
      <c r="A14" s="57" t="s">
        <v>858</v>
      </c>
      <c r="B14" s="58">
        <v>8854802</v>
      </c>
      <c r="C14" s="58">
        <v>7551908</v>
      </c>
      <c r="D14" s="58">
        <v>2495341.8805</v>
      </c>
      <c r="E14" s="59">
        <v>7515703</v>
      </c>
      <c r="F14" s="60">
        <v>6242650</v>
      </c>
      <c r="G14" s="61">
        <v>2453886.8857999998</v>
      </c>
    </row>
    <row r="15" spans="1:7" x14ac:dyDescent="0.25">
      <c r="A15" s="57" t="s">
        <v>859</v>
      </c>
      <c r="B15" s="58">
        <v>5938121</v>
      </c>
      <c r="C15" s="58">
        <v>5938121</v>
      </c>
      <c r="D15" s="58">
        <v>1899008.7175499999</v>
      </c>
      <c r="E15" s="59">
        <v>5345219</v>
      </c>
      <c r="F15" s="60">
        <v>5345219</v>
      </c>
      <c r="G15" s="61">
        <v>1797452.9811</v>
      </c>
    </row>
    <row r="16" spans="1:7" x14ac:dyDescent="0.25">
      <c r="A16" s="57" t="s">
        <v>860</v>
      </c>
      <c r="B16" s="58">
        <v>7884286</v>
      </c>
      <c r="C16" s="58">
        <v>7603094</v>
      </c>
      <c r="D16" s="58">
        <v>2519677.1841500001</v>
      </c>
      <c r="E16" s="59">
        <v>7727710</v>
      </c>
      <c r="F16" s="60">
        <v>7031478</v>
      </c>
      <c r="G16" s="61">
        <v>2382948.5225</v>
      </c>
    </row>
    <row r="17" spans="1:7" x14ac:dyDescent="0.25">
      <c r="A17" s="57" t="s">
        <v>861</v>
      </c>
      <c r="B17" s="58">
        <v>39733474</v>
      </c>
      <c r="C17" s="58">
        <v>39448881</v>
      </c>
      <c r="D17" s="58">
        <v>9779158.3546999991</v>
      </c>
      <c r="E17" s="59">
        <v>34530971</v>
      </c>
      <c r="F17" s="60">
        <v>34265566</v>
      </c>
      <c r="G17" s="61">
        <v>9193069.9671999998</v>
      </c>
    </row>
    <row r="18" spans="1:7" x14ac:dyDescent="0.25">
      <c r="A18" s="92" t="s">
        <v>1364</v>
      </c>
      <c r="B18" s="58">
        <v>7543202</v>
      </c>
      <c r="C18" s="58">
        <v>7470561</v>
      </c>
      <c r="D18" s="58">
        <v>1631751.2883000001</v>
      </c>
      <c r="E18" s="59"/>
      <c r="F18" s="60"/>
      <c r="G18" s="61"/>
    </row>
    <row r="19" spans="1:7" x14ac:dyDescent="0.25">
      <c r="A19" s="92" t="s">
        <v>1363</v>
      </c>
      <c r="B19" s="58">
        <v>10555180</v>
      </c>
      <c r="C19" s="58">
        <v>10539647</v>
      </c>
      <c r="D19" s="58">
        <v>2611261.5357499998</v>
      </c>
      <c r="E19" s="59"/>
      <c r="F19" s="60"/>
      <c r="G19" s="61"/>
    </row>
    <row r="20" spans="1:7" x14ac:dyDescent="0.25">
      <c r="A20" s="62" t="s">
        <v>862</v>
      </c>
      <c r="B20" s="58">
        <v>50550294</v>
      </c>
      <c r="C20" s="89">
        <v>48015034</v>
      </c>
      <c r="D20" s="58">
        <v>21233434.602449998</v>
      </c>
      <c r="E20" s="59">
        <v>44777803</v>
      </c>
      <c r="F20" s="60">
        <v>44742602</v>
      </c>
      <c r="G20" s="61">
        <v>19386070.010650001</v>
      </c>
    </row>
    <row r="21" spans="1:7" x14ac:dyDescent="0.25">
      <c r="A21" s="62" t="s">
        <v>863</v>
      </c>
      <c r="B21" s="58">
        <v>104033421</v>
      </c>
      <c r="C21" s="89">
        <v>102640259</v>
      </c>
      <c r="D21" s="58">
        <v>26836155.408999998</v>
      </c>
      <c r="E21" s="59">
        <v>91265568</v>
      </c>
      <c r="F21" s="60">
        <v>89878431</v>
      </c>
      <c r="G21" s="61">
        <v>24816816.884300001</v>
      </c>
    </row>
    <row r="22" spans="1:7" x14ac:dyDescent="0.25">
      <c r="A22" s="62" t="s">
        <v>864</v>
      </c>
      <c r="B22" s="58">
        <v>6281144</v>
      </c>
      <c r="C22" s="89">
        <v>6256363</v>
      </c>
      <c r="D22" s="58">
        <v>1378641.8642500001</v>
      </c>
      <c r="E22" s="59">
        <v>5024996</v>
      </c>
      <c r="F22" s="60">
        <v>4446937</v>
      </c>
      <c r="G22" s="61">
        <v>1393123.65255</v>
      </c>
    </row>
    <row r="23" spans="1:7" x14ac:dyDescent="0.25">
      <c r="A23" s="62" t="s">
        <v>865</v>
      </c>
      <c r="B23" s="58">
        <v>145251748</v>
      </c>
      <c r="C23" s="89">
        <v>27468945</v>
      </c>
      <c r="D23" s="58">
        <v>42672683.262999997</v>
      </c>
      <c r="E23" s="59">
        <v>145215296</v>
      </c>
      <c r="F23" s="60">
        <v>63608098</v>
      </c>
      <c r="G23" s="61">
        <v>37071217.45425</v>
      </c>
    </row>
    <row r="24" spans="1:7" x14ac:dyDescent="0.25">
      <c r="A24" s="62" t="s">
        <v>866</v>
      </c>
      <c r="B24" s="58">
        <v>18629050</v>
      </c>
      <c r="C24" s="89">
        <v>18292741</v>
      </c>
      <c r="D24" s="58">
        <v>6321341.2017000001</v>
      </c>
      <c r="E24" s="59">
        <v>19018536</v>
      </c>
      <c r="F24" s="60">
        <v>18628643</v>
      </c>
      <c r="G24" s="61">
        <v>6297183.2437500004</v>
      </c>
    </row>
    <row r="25" spans="1:7" x14ac:dyDescent="0.25">
      <c r="A25" s="62" t="s">
        <v>867</v>
      </c>
      <c r="B25" s="58">
        <v>14149717</v>
      </c>
      <c r="C25" s="89">
        <v>13290630</v>
      </c>
      <c r="D25" s="58">
        <v>3713906.7178500001</v>
      </c>
      <c r="E25" s="59">
        <v>13601008</v>
      </c>
      <c r="F25" s="60">
        <v>13201008</v>
      </c>
      <c r="G25" s="61">
        <v>3616371.1227000002</v>
      </c>
    </row>
    <row r="26" spans="1:7" x14ac:dyDescent="0.25">
      <c r="A26" s="62" t="s">
        <v>868</v>
      </c>
      <c r="B26" s="58">
        <v>10416899</v>
      </c>
      <c r="C26" s="89">
        <v>9970477</v>
      </c>
      <c r="D26" s="58">
        <v>5247812.7016000003</v>
      </c>
      <c r="E26" s="59">
        <v>9180951</v>
      </c>
      <c r="F26" s="60">
        <v>8558336</v>
      </c>
      <c r="G26" s="61">
        <v>4941023.00825</v>
      </c>
    </row>
    <row r="27" spans="1:7" x14ac:dyDescent="0.25">
      <c r="A27" s="92" t="s">
        <v>1365</v>
      </c>
      <c r="B27" s="58">
        <v>6647693</v>
      </c>
      <c r="C27" s="58">
        <v>3912578</v>
      </c>
      <c r="D27" s="58">
        <v>2252359.0291999998</v>
      </c>
      <c r="E27" s="59"/>
      <c r="F27" s="60"/>
      <c r="G27" s="61"/>
    </row>
    <row r="28" spans="1:7" x14ac:dyDescent="0.25">
      <c r="A28" s="62" t="s">
        <v>869</v>
      </c>
      <c r="B28" s="58">
        <v>7782872</v>
      </c>
      <c r="C28" s="89">
        <v>7782872</v>
      </c>
      <c r="D28" s="58">
        <v>3737962.75825</v>
      </c>
      <c r="E28" s="59">
        <v>5314379</v>
      </c>
      <c r="F28" s="60">
        <v>5314379</v>
      </c>
      <c r="G28" s="61">
        <v>3727307.6469999999</v>
      </c>
    </row>
    <row r="29" spans="1:7" x14ac:dyDescent="0.25">
      <c r="A29" s="62" t="s">
        <v>870</v>
      </c>
      <c r="B29" s="58">
        <v>35085334</v>
      </c>
      <c r="C29" s="89">
        <v>34849456</v>
      </c>
      <c r="D29" s="58">
        <v>8054707.4527500002</v>
      </c>
      <c r="E29" s="59">
        <v>42756455</v>
      </c>
      <c r="F29" s="60">
        <v>42558892</v>
      </c>
      <c r="G29" s="61">
        <v>7435184.6526999995</v>
      </c>
    </row>
    <row r="30" spans="1:7" x14ac:dyDescent="0.25">
      <c r="A30" s="62" t="s">
        <v>871</v>
      </c>
      <c r="B30" s="58">
        <v>1739167</v>
      </c>
      <c r="C30" s="89">
        <v>1739167</v>
      </c>
      <c r="D30" s="58">
        <v>886630.74745000002</v>
      </c>
      <c r="E30" s="59">
        <v>1567397</v>
      </c>
      <c r="F30" s="60">
        <v>1567397</v>
      </c>
      <c r="G30" s="61">
        <v>869585.73485000001</v>
      </c>
    </row>
    <row r="31" spans="1:7" x14ac:dyDescent="0.25">
      <c r="A31" s="62" t="s">
        <v>872</v>
      </c>
      <c r="B31" s="58">
        <v>8014593</v>
      </c>
      <c r="C31" s="89">
        <v>8014593</v>
      </c>
      <c r="D31" s="58">
        <v>2369343.75825</v>
      </c>
      <c r="E31" s="59">
        <v>5753344</v>
      </c>
      <c r="F31" s="60">
        <v>5753344</v>
      </c>
      <c r="G31" s="61">
        <v>2416506.6771999998</v>
      </c>
    </row>
    <row r="32" spans="1:7" x14ac:dyDescent="0.25">
      <c r="A32" s="62" t="s">
        <v>873</v>
      </c>
      <c r="B32" s="58">
        <v>41610881</v>
      </c>
      <c r="C32" s="89">
        <v>39166034</v>
      </c>
      <c r="D32" s="58">
        <v>17851358.97405</v>
      </c>
      <c r="E32" s="59">
        <v>32718735</v>
      </c>
      <c r="F32" s="60">
        <v>32154835</v>
      </c>
      <c r="G32" s="61">
        <v>16961355.326299999</v>
      </c>
    </row>
    <row r="33" spans="1:7" x14ac:dyDescent="0.25">
      <c r="A33" s="62" t="s">
        <v>874</v>
      </c>
      <c r="B33" s="58">
        <v>4040505</v>
      </c>
      <c r="C33" s="89">
        <v>4040505</v>
      </c>
      <c r="D33" s="58">
        <v>2313778.07675</v>
      </c>
      <c r="E33" s="59">
        <v>4273511</v>
      </c>
      <c r="F33" s="60">
        <v>4273511</v>
      </c>
      <c r="G33" s="61">
        <v>2182607.5243000002</v>
      </c>
    </row>
    <row r="34" spans="1:7" x14ac:dyDescent="0.25">
      <c r="A34" s="62" t="s">
        <v>875</v>
      </c>
      <c r="B34" s="58">
        <v>6643043</v>
      </c>
      <c r="C34" s="89">
        <v>6643043</v>
      </c>
      <c r="D34" s="58">
        <v>2644376.1595999999</v>
      </c>
      <c r="E34" s="59">
        <v>5211770</v>
      </c>
      <c r="F34" s="60">
        <v>5211770</v>
      </c>
      <c r="G34" s="61">
        <v>2582817.6261999998</v>
      </c>
    </row>
    <row r="35" spans="1:7" x14ac:dyDescent="0.25">
      <c r="A35" s="62" t="s">
        <v>876</v>
      </c>
      <c r="B35" s="58">
        <v>12839607</v>
      </c>
      <c r="C35" s="89">
        <v>12740758</v>
      </c>
      <c r="D35" s="58">
        <v>3338031.2532000002</v>
      </c>
      <c r="E35" s="59">
        <v>13940213</v>
      </c>
      <c r="F35" s="60">
        <v>13875060</v>
      </c>
      <c r="G35" s="61">
        <v>3324494.2535000001</v>
      </c>
    </row>
    <row r="36" spans="1:7" x14ac:dyDescent="0.25">
      <c r="A36" s="92" t="s">
        <v>30</v>
      </c>
      <c r="B36" s="58">
        <v>41477306</v>
      </c>
      <c r="C36" s="58">
        <v>41332218</v>
      </c>
      <c r="D36" s="58">
        <v>12824413.3486</v>
      </c>
      <c r="E36" s="59"/>
      <c r="F36" s="60"/>
      <c r="G36" s="61"/>
    </row>
    <row r="37" spans="1:7" x14ac:dyDescent="0.25">
      <c r="A37" s="62" t="s">
        <v>877</v>
      </c>
      <c r="B37" s="58">
        <v>1395336</v>
      </c>
      <c r="C37" s="89">
        <v>1911915</v>
      </c>
      <c r="D37" s="58">
        <v>803364.77549999999</v>
      </c>
      <c r="E37" s="59">
        <v>1772608</v>
      </c>
      <c r="F37" s="60">
        <v>1772608</v>
      </c>
      <c r="G37" s="61">
        <v>786376.74009999994</v>
      </c>
    </row>
    <row r="38" spans="1:7" x14ac:dyDescent="0.25">
      <c r="A38" s="62" t="s">
        <v>878</v>
      </c>
      <c r="B38" s="58">
        <v>8383421</v>
      </c>
      <c r="C38" s="89">
        <v>8328831</v>
      </c>
      <c r="D38" s="58">
        <v>2283150.24945</v>
      </c>
      <c r="E38" s="59">
        <v>6182974</v>
      </c>
      <c r="F38" s="60">
        <v>6126203</v>
      </c>
      <c r="G38" s="61">
        <v>2266533.1905999999</v>
      </c>
    </row>
    <row r="39" spans="1:7" x14ac:dyDescent="0.25">
      <c r="A39" s="62" t="s">
        <v>879</v>
      </c>
      <c r="B39" s="58">
        <v>2313537</v>
      </c>
      <c r="C39" s="89">
        <v>2313537</v>
      </c>
      <c r="D39" s="58">
        <v>850119.73269999993</v>
      </c>
      <c r="E39" s="59">
        <v>1736651</v>
      </c>
      <c r="F39" s="60">
        <v>1631960</v>
      </c>
      <c r="G39" s="61">
        <v>823121.28639999998</v>
      </c>
    </row>
    <row r="40" spans="1:7" x14ac:dyDescent="0.25">
      <c r="A40" s="62" t="s">
        <v>880</v>
      </c>
      <c r="B40" s="58">
        <v>17068601</v>
      </c>
      <c r="C40" s="89">
        <v>16572113</v>
      </c>
      <c r="D40" s="58">
        <v>7308894.0225</v>
      </c>
      <c r="E40" s="59">
        <v>12900153</v>
      </c>
      <c r="F40" s="60">
        <v>12674062</v>
      </c>
      <c r="G40" s="61">
        <v>7189265.3931</v>
      </c>
    </row>
    <row r="41" spans="1:7" x14ac:dyDescent="0.25">
      <c r="A41" s="62" t="s">
        <v>881</v>
      </c>
      <c r="B41" s="58">
        <v>263210625</v>
      </c>
      <c r="C41" s="89">
        <v>254927172</v>
      </c>
      <c r="D41" s="58">
        <v>53699411.3068</v>
      </c>
      <c r="E41" s="59">
        <v>177888208</v>
      </c>
      <c r="F41" s="60">
        <v>171400666</v>
      </c>
      <c r="G41" s="61">
        <v>52332336.522199996</v>
      </c>
    </row>
    <row r="42" spans="1:7" x14ac:dyDescent="0.25">
      <c r="A42" s="62" t="s">
        <v>36</v>
      </c>
      <c r="B42" s="58">
        <v>23240144</v>
      </c>
      <c r="C42" s="89">
        <v>23067899</v>
      </c>
      <c r="D42" s="58">
        <v>6383017.1880999999</v>
      </c>
      <c r="E42" s="59">
        <v>22951517</v>
      </c>
      <c r="F42" s="60">
        <v>22740570</v>
      </c>
      <c r="G42" s="61">
        <v>6047267.0418999996</v>
      </c>
    </row>
    <row r="43" spans="1:7" x14ac:dyDescent="0.25">
      <c r="A43" s="62" t="s">
        <v>37</v>
      </c>
      <c r="B43" s="58">
        <v>5885127</v>
      </c>
      <c r="C43" s="89">
        <v>5885127</v>
      </c>
      <c r="D43" s="58">
        <v>675625.18345000001</v>
      </c>
      <c r="E43" s="59">
        <v>5395470</v>
      </c>
      <c r="F43" s="60">
        <v>5395470</v>
      </c>
      <c r="G43" s="61">
        <v>643643.10640000005</v>
      </c>
    </row>
    <row r="44" spans="1:7" x14ac:dyDescent="0.25">
      <c r="A44" s="62" t="s">
        <v>38</v>
      </c>
      <c r="B44" s="58">
        <v>7260307</v>
      </c>
      <c r="C44" s="89">
        <v>7243259</v>
      </c>
      <c r="D44" s="58">
        <v>1084294.6085999999</v>
      </c>
      <c r="E44" s="59">
        <v>6586480</v>
      </c>
      <c r="F44" s="60">
        <v>6524690</v>
      </c>
      <c r="G44" s="61">
        <v>1052460.1808</v>
      </c>
    </row>
    <row r="45" spans="1:7" x14ac:dyDescent="0.25">
      <c r="A45" s="92" t="s">
        <v>1366</v>
      </c>
      <c r="B45" s="58">
        <v>8252660</v>
      </c>
      <c r="C45" s="58">
        <v>8252660</v>
      </c>
      <c r="D45" s="58">
        <v>1141025.2822499999</v>
      </c>
      <c r="E45" s="59"/>
      <c r="F45" s="60"/>
      <c r="G45" s="61"/>
    </row>
    <row r="46" spans="1:7" x14ac:dyDescent="0.25">
      <c r="A46" s="62" t="s">
        <v>882</v>
      </c>
      <c r="B46" s="58">
        <v>143874435</v>
      </c>
      <c r="C46" s="89">
        <v>90248070</v>
      </c>
      <c r="D46" s="58">
        <v>36455271.347949997</v>
      </c>
      <c r="E46" s="59">
        <v>127669216</v>
      </c>
      <c r="F46" s="60">
        <v>102635215</v>
      </c>
      <c r="G46" s="61">
        <v>33738299.904749997</v>
      </c>
    </row>
    <row r="47" spans="1:7" x14ac:dyDescent="0.25">
      <c r="A47" s="62" t="s">
        <v>883</v>
      </c>
      <c r="B47" s="58">
        <v>17393974</v>
      </c>
      <c r="C47" s="89">
        <v>16749194</v>
      </c>
      <c r="D47" s="58">
        <v>2272154.3162500001</v>
      </c>
      <c r="E47" s="59">
        <v>12693141</v>
      </c>
      <c r="F47" s="60">
        <v>12326798</v>
      </c>
      <c r="G47" s="61">
        <v>2226987.3902500002</v>
      </c>
    </row>
    <row r="48" spans="1:7" x14ac:dyDescent="0.25">
      <c r="A48" s="62" t="s">
        <v>884</v>
      </c>
      <c r="B48" s="58">
        <v>16144592</v>
      </c>
      <c r="C48" s="89">
        <v>16137647</v>
      </c>
      <c r="D48" s="58">
        <v>7764499.7905999999</v>
      </c>
      <c r="E48" s="59">
        <v>15711369</v>
      </c>
      <c r="F48" s="60">
        <v>15691901</v>
      </c>
      <c r="G48" s="61">
        <v>7347558.8420500001</v>
      </c>
    </row>
    <row r="49" spans="1:7" x14ac:dyDescent="0.25">
      <c r="A49" s="62" t="s">
        <v>885</v>
      </c>
      <c r="B49" s="58">
        <v>27897164</v>
      </c>
      <c r="C49" s="89">
        <v>20217718</v>
      </c>
      <c r="D49" s="58">
        <v>10200293.9164</v>
      </c>
      <c r="E49" s="59">
        <v>24500665</v>
      </c>
      <c r="F49" s="60">
        <v>16722485</v>
      </c>
      <c r="G49" s="61">
        <v>9469422.7984999996</v>
      </c>
    </row>
    <row r="50" spans="1:7" x14ac:dyDescent="0.25">
      <c r="A50" s="62" t="s">
        <v>44</v>
      </c>
      <c r="B50" s="58">
        <v>5432718</v>
      </c>
      <c r="C50" s="89">
        <v>5432718</v>
      </c>
      <c r="D50" s="58">
        <v>4144537.0217999998</v>
      </c>
      <c r="E50" s="59">
        <v>6271603</v>
      </c>
      <c r="F50" s="60">
        <v>6271603</v>
      </c>
      <c r="G50" s="61">
        <v>4059986.6055000001</v>
      </c>
    </row>
    <row r="51" spans="1:7" x14ac:dyDescent="0.25">
      <c r="A51" s="62" t="s">
        <v>45</v>
      </c>
      <c r="B51" s="58">
        <v>6025510</v>
      </c>
      <c r="C51" s="89">
        <v>6025510</v>
      </c>
      <c r="D51" s="58">
        <v>2265864.3749000002</v>
      </c>
      <c r="E51" s="59">
        <v>7179015</v>
      </c>
      <c r="F51" s="60">
        <v>7179015</v>
      </c>
      <c r="G51" s="61">
        <v>2054032.3499499999</v>
      </c>
    </row>
    <row r="52" spans="1:7" x14ac:dyDescent="0.25">
      <c r="A52" s="62" t="s">
        <v>886</v>
      </c>
      <c r="B52" s="58">
        <v>3250943</v>
      </c>
      <c r="C52" s="89">
        <v>3166784</v>
      </c>
      <c r="D52" s="58">
        <v>1147145.4582</v>
      </c>
      <c r="E52" s="59">
        <v>950745</v>
      </c>
      <c r="F52" s="60">
        <v>787826</v>
      </c>
      <c r="G52" s="61">
        <v>1314751.1807500001</v>
      </c>
    </row>
    <row r="53" spans="1:7" x14ac:dyDescent="0.25">
      <c r="A53" s="62" t="s">
        <v>887</v>
      </c>
      <c r="B53" s="58">
        <v>78511791</v>
      </c>
      <c r="C53" s="89">
        <v>70051689</v>
      </c>
      <c r="D53" s="58">
        <v>24256739.421599999</v>
      </c>
      <c r="E53" s="59">
        <v>65933314</v>
      </c>
      <c r="F53" s="60">
        <v>60864694</v>
      </c>
      <c r="G53" s="61">
        <v>22415507.75065</v>
      </c>
    </row>
    <row r="54" spans="1:7" x14ac:dyDescent="0.25">
      <c r="A54" s="92" t="s">
        <v>888</v>
      </c>
      <c r="B54" s="58">
        <v>14435454</v>
      </c>
      <c r="C54" s="90">
        <v>13875466</v>
      </c>
      <c r="D54" s="58">
        <v>7226902.45725</v>
      </c>
      <c r="E54" s="59">
        <v>12872246</v>
      </c>
      <c r="F54" s="60">
        <v>11093425</v>
      </c>
      <c r="G54" s="61">
        <v>6736294.9454499995</v>
      </c>
    </row>
    <row r="55" spans="1:7" x14ac:dyDescent="0.25">
      <c r="A55" s="62" t="s">
        <v>889</v>
      </c>
      <c r="B55" s="58">
        <v>13434389</v>
      </c>
      <c r="C55" s="89">
        <v>13389589</v>
      </c>
      <c r="D55" s="58">
        <v>1899191.6026999999</v>
      </c>
      <c r="E55" s="59">
        <v>12639099</v>
      </c>
      <c r="F55" s="60">
        <v>12577088</v>
      </c>
      <c r="G55" s="61">
        <v>1811893.6608499999</v>
      </c>
    </row>
    <row r="56" spans="1:7" x14ac:dyDescent="0.25">
      <c r="A56" s="62" t="s">
        <v>890</v>
      </c>
      <c r="B56" s="58">
        <v>17593358</v>
      </c>
      <c r="C56" s="89">
        <v>13343275</v>
      </c>
      <c r="D56" s="58">
        <v>2388968.2386500002</v>
      </c>
      <c r="E56" s="59">
        <v>14609025</v>
      </c>
      <c r="F56" s="60">
        <v>10326266</v>
      </c>
      <c r="G56" s="61">
        <v>2322583.7197500002</v>
      </c>
    </row>
    <row r="57" spans="1:7" x14ac:dyDescent="0.25">
      <c r="A57" s="62" t="s">
        <v>891</v>
      </c>
      <c r="B57" s="58">
        <v>51205387</v>
      </c>
      <c r="C57" s="89">
        <v>35469778</v>
      </c>
      <c r="D57" s="58">
        <v>16737354.1293</v>
      </c>
      <c r="E57" s="59">
        <v>46518549</v>
      </c>
      <c r="F57" s="60">
        <v>43344184</v>
      </c>
      <c r="G57" s="61">
        <v>15624175.1624</v>
      </c>
    </row>
    <row r="58" spans="1:7" x14ac:dyDescent="0.25">
      <c r="A58" s="62" t="s">
        <v>894</v>
      </c>
      <c r="B58" s="58">
        <v>3010833</v>
      </c>
      <c r="C58" s="89">
        <v>3010833</v>
      </c>
      <c r="D58" s="58">
        <v>755963.20204999996</v>
      </c>
      <c r="E58" s="59">
        <v>2023151</v>
      </c>
      <c r="F58" s="60">
        <v>2023151</v>
      </c>
      <c r="G58" s="61">
        <v>755036.44790000003</v>
      </c>
    </row>
    <row r="59" spans="1:7" x14ac:dyDescent="0.25">
      <c r="A59" s="92" t="s">
        <v>892</v>
      </c>
      <c r="B59" s="58">
        <v>8601345</v>
      </c>
      <c r="C59" s="90">
        <v>8452054</v>
      </c>
      <c r="D59" s="58">
        <v>2894193.4427</v>
      </c>
      <c r="E59" s="59">
        <v>5052689</v>
      </c>
      <c r="F59" s="60">
        <v>4903985</v>
      </c>
      <c r="G59" s="61">
        <v>3020517.60115</v>
      </c>
    </row>
    <row r="60" spans="1:7" x14ac:dyDescent="0.25">
      <c r="A60" s="62" t="s">
        <v>893</v>
      </c>
      <c r="B60" s="58">
        <v>9793216</v>
      </c>
      <c r="C60" s="89">
        <v>9743216</v>
      </c>
      <c r="D60" s="58">
        <v>2617433.98245</v>
      </c>
      <c r="E60" s="59">
        <v>7301038</v>
      </c>
      <c r="F60" s="60">
        <v>7301038</v>
      </c>
      <c r="G60" s="61">
        <v>2701676.0221500001</v>
      </c>
    </row>
    <row r="61" spans="1:7" x14ac:dyDescent="0.25">
      <c r="A61" s="62" t="s">
        <v>895</v>
      </c>
      <c r="B61" s="58">
        <v>22261131</v>
      </c>
      <c r="C61" s="89">
        <v>22229526</v>
      </c>
      <c r="D61" s="58">
        <v>4842560.0758499997</v>
      </c>
      <c r="E61" s="59">
        <v>20688780</v>
      </c>
      <c r="F61" s="60">
        <v>20675179</v>
      </c>
      <c r="G61" s="61">
        <v>4612417.1698500002</v>
      </c>
    </row>
    <row r="62" spans="1:7" x14ac:dyDescent="0.25">
      <c r="A62" s="62" t="s">
        <v>896</v>
      </c>
      <c r="B62" s="58">
        <v>22954742</v>
      </c>
      <c r="C62" s="89">
        <v>22705351</v>
      </c>
      <c r="D62" s="58">
        <v>8955748.3088499997</v>
      </c>
      <c r="E62" s="59">
        <v>21210517</v>
      </c>
      <c r="F62" s="60">
        <v>21041943</v>
      </c>
      <c r="G62" s="61">
        <v>8624922.2755500004</v>
      </c>
    </row>
    <row r="63" spans="1:7" x14ac:dyDescent="0.25">
      <c r="A63" s="92" t="s">
        <v>1367</v>
      </c>
      <c r="B63" s="58">
        <v>12019991</v>
      </c>
      <c r="C63" s="89">
        <v>12019991</v>
      </c>
      <c r="D63" s="58">
        <v>0</v>
      </c>
      <c r="E63" s="59">
        <v>7126478</v>
      </c>
      <c r="F63" s="60">
        <v>7126478</v>
      </c>
      <c r="G63" s="61">
        <v>10486237.826400001</v>
      </c>
    </row>
    <row r="64" spans="1:7" x14ac:dyDescent="0.25">
      <c r="A64" s="62" t="s">
        <v>897</v>
      </c>
      <c r="B64" s="58">
        <v>36635578</v>
      </c>
      <c r="C64" s="89">
        <v>35974300</v>
      </c>
      <c r="D64" s="58">
        <v>0</v>
      </c>
      <c r="E64" s="59">
        <v>33624703</v>
      </c>
      <c r="F64" s="60">
        <v>33623832</v>
      </c>
      <c r="G64" s="61">
        <v>10335381.3598</v>
      </c>
    </row>
    <row r="65" spans="1:7" x14ac:dyDescent="0.25">
      <c r="A65" s="62" t="s">
        <v>898</v>
      </c>
      <c r="B65" s="58">
        <v>75617889</v>
      </c>
      <c r="C65" s="89">
        <v>34661090</v>
      </c>
      <c r="D65" s="58">
        <v>0</v>
      </c>
      <c r="E65" s="59">
        <v>57726136</v>
      </c>
      <c r="F65" s="60">
        <v>16030381</v>
      </c>
      <c r="G65" s="61">
        <v>25233056.113649998</v>
      </c>
    </row>
    <row r="66" spans="1:7" x14ac:dyDescent="0.25">
      <c r="A66" s="62" t="s">
        <v>899</v>
      </c>
      <c r="B66" s="58">
        <v>94606189</v>
      </c>
      <c r="C66" s="89">
        <v>94606189</v>
      </c>
      <c r="D66" s="58">
        <v>9651463.6613500006</v>
      </c>
      <c r="E66" s="59">
        <v>81237752</v>
      </c>
      <c r="F66" s="60">
        <v>81237752</v>
      </c>
      <c r="G66" s="61">
        <v>23011758.779800002</v>
      </c>
    </row>
    <row r="67" spans="1:7" x14ac:dyDescent="0.25">
      <c r="A67" s="62" t="s">
        <v>900</v>
      </c>
      <c r="B67" s="58">
        <v>6624424</v>
      </c>
      <c r="C67" s="89">
        <v>4850151</v>
      </c>
      <c r="D67" s="58">
        <v>10971644.002900001</v>
      </c>
      <c r="E67" s="59">
        <v>5343607</v>
      </c>
      <c r="F67" s="60">
        <v>5343607</v>
      </c>
      <c r="G67" s="61">
        <v>1493509.2322499999</v>
      </c>
    </row>
    <row r="68" spans="1:7" x14ac:dyDescent="0.25">
      <c r="A68" s="62" t="s">
        <v>902</v>
      </c>
      <c r="B68" s="58">
        <v>11008939</v>
      </c>
      <c r="C68" s="89">
        <v>10985731</v>
      </c>
      <c r="D68" s="58">
        <v>24486240.251199998</v>
      </c>
      <c r="E68" s="59">
        <v>7194988</v>
      </c>
      <c r="F68" s="60">
        <v>7194988</v>
      </c>
      <c r="G68" s="61">
        <v>3664999.5385500002</v>
      </c>
    </row>
    <row r="69" spans="1:7" x14ac:dyDescent="0.25">
      <c r="A69" s="62" t="s">
        <v>903</v>
      </c>
      <c r="B69" s="58">
        <v>19060254</v>
      </c>
      <c r="C69" s="89">
        <v>19011972</v>
      </c>
      <c r="D69" s="58">
        <v>1664906.6041999999</v>
      </c>
      <c r="E69" s="59">
        <v>17885619</v>
      </c>
      <c r="F69" s="60">
        <v>16348255</v>
      </c>
      <c r="G69" s="61">
        <v>6561096.5528499996</v>
      </c>
    </row>
    <row r="70" spans="1:7" x14ac:dyDescent="0.25">
      <c r="A70" s="62" t="s">
        <v>904</v>
      </c>
      <c r="B70" s="58">
        <v>7381647</v>
      </c>
      <c r="C70" s="89">
        <v>6381647</v>
      </c>
      <c r="D70" s="58">
        <v>268871.57500000001</v>
      </c>
      <c r="E70" s="59">
        <v>5502965</v>
      </c>
      <c r="F70" s="60">
        <v>5502965</v>
      </c>
      <c r="G70" s="61">
        <v>2381107.176</v>
      </c>
    </row>
    <row r="71" spans="1:7" x14ac:dyDescent="0.25">
      <c r="A71" s="62" t="s">
        <v>905</v>
      </c>
      <c r="B71" s="58">
        <v>14328272</v>
      </c>
      <c r="C71" s="89">
        <v>14328272</v>
      </c>
      <c r="D71" s="58">
        <v>3815199.0180500001</v>
      </c>
      <c r="E71" s="59">
        <v>13040400</v>
      </c>
      <c r="F71" s="60">
        <v>12669654</v>
      </c>
      <c r="G71" s="61">
        <v>1821927.1875</v>
      </c>
    </row>
    <row r="72" spans="1:7" x14ac:dyDescent="0.25">
      <c r="A72" s="62" t="s">
        <v>906</v>
      </c>
      <c r="B72" s="58">
        <v>21307513</v>
      </c>
      <c r="C72" s="89">
        <v>21307316</v>
      </c>
      <c r="D72" s="58">
        <v>7041520.1398499999</v>
      </c>
      <c r="E72" s="59">
        <v>19437630</v>
      </c>
      <c r="F72" s="60">
        <v>19436595</v>
      </c>
      <c r="G72" s="61">
        <v>6626828.1246999996</v>
      </c>
    </row>
    <row r="73" spans="1:7" x14ac:dyDescent="0.25">
      <c r="A73" s="62" t="s">
        <v>907</v>
      </c>
      <c r="B73" s="58">
        <v>15657184</v>
      </c>
      <c r="C73" s="89">
        <v>15205587</v>
      </c>
      <c r="D73" s="58">
        <v>2387244.42845</v>
      </c>
      <c r="E73" s="59">
        <v>13508665</v>
      </c>
      <c r="F73" s="60">
        <v>13442293</v>
      </c>
      <c r="G73" s="61">
        <v>8470129.7589999996</v>
      </c>
    </row>
    <row r="74" spans="1:7" x14ac:dyDescent="0.25">
      <c r="A74" s="62" t="s">
        <v>908</v>
      </c>
      <c r="B74" s="58">
        <v>16986266</v>
      </c>
      <c r="C74" s="89">
        <v>15921781</v>
      </c>
      <c r="D74" s="58">
        <v>1971780.7637499999</v>
      </c>
      <c r="E74" s="59">
        <v>16234258</v>
      </c>
      <c r="F74" s="60">
        <v>15170246</v>
      </c>
      <c r="G74" s="61">
        <v>5867363.4488000004</v>
      </c>
    </row>
    <row r="75" spans="1:7" x14ac:dyDescent="0.25">
      <c r="A75" s="62" t="s">
        <v>909</v>
      </c>
      <c r="B75" s="58">
        <v>32626731</v>
      </c>
      <c r="C75" s="89">
        <v>29394449</v>
      </c>
      <c r="D75" s="58">
        <v>7401245.7753499998</v>
      </c>
      <c r="E75" s="59">
        <v>25374378</v>
      </c>
      <c r="F75" s="60">
        <v>23373417</v>
      </c>
      <c r="G75" s="61">
        <v>10231501.761600001</v>
      </c>
    </row>
    <row r="76" spans="1:7" x14ac:dyDescent="0.25">
      <c r="A76" s="62" t="s">
        <v>910</v>
      </c>
      <c r="B76" s="58">
        <v>5063278</v>
      </c>
      <c r="C76" s="89">
        <v>5000306</v>
      </c>
      <c r="D76" s="58">
        <v>9017595.9765499998</v>
      </c>
      <c r="E76" s="59">
        <v>3948548</v>
      </c>
      <c r="F76" s="60">
        <v>3917997</v>
      </c>
      <c r="G76" s="61">
        <v>2570753.2455500001</v>
      </c>
    </row>
    <row r="77" spans="1:7" x14ac:dyDescent="0.25">
      <c r="A77" s="62" t="s">
        <v>911</v>
      </c>
      <c r="B77" s="58">
        <v>9301330</v>
      </c>
      <c r="C77" s="89">
        <v>9081155</v>
      </c>
      <c r="D77" s="58">
        <v>6098287.0007499997</v>
      </c>
      <c r="E77" s="59">
        <v>6856229</v>
      </c>
      <c r="F77" s="60">
        <v>6856229</v>
      </c>
      <c r="G77" s="61">
        <v>2496491.7953499998</v>
      </c>
    </row>
    <row r="78" spans="1:7" x14ac:dyDescent="0.25">
      <c r="A78" s="62" t="s">
        <v>912</v>
      </c>
      <c r="B78" s="58">
        <v>11689873</v>
      </c>
      <c r="C78" s="89">
        <v>11689873</v>
      </c>
      <c r="D78" s="58">
        <v>10290206.06215</v>
      </c>
      <c r="E78" s="59">
        <v>11245207</v>
      </c>
      <c r="F78" s="60">
        <v>11245207</v>
      </c>
      <c r="G78" s="61">
        <v>3945601.4611999998</v>
      </c>
    </row>
    <row r="79" spans="1:7" x14ac:dyDescent="0.25">
      <c r="A79" s="62" t="s">
        <v>913</v>
      </c>
      <c r="B79" s="58">
        <v>24638100</v>
      </c>
      <c r="C79" s="89">
        <v>24453403</v>
      </c>
      <c r="D79" s="58">
        <v>2619209.0638000001</v>
      </c>
      <c r="E79" s="59">
        <v>23551426</v>
      </c>
      <c r="F79" s="60">
        <v>23466782</v>
      </c>
      <c r="G79" s="61">
        <v>6945250.9129499998</v>
      </c>
    </row>
    <row r="80" spans="1:7" x14ac:dyDescent="0.25">
      <c r="A80" s="62" t="s">
        <v>74</v>
      </c>
      <c r="B80" s="58">
        <v>40292409</v>
      </c>
      <c r="C80" s="89">
        <v>36437091</v>
      </c>
      <c r="D80" s="58">
        <v>2592280.4645500001</v>
      </c>
      <c r="E80" s="59">
        <v>39092025</v>
      </c>
      <c r="F80" s="60">
        <v>34464696</v>
      </c>
      <c r="G80" s="61">
        <v>13557089.53585</v>
      </c>
    </row>
    <row r="81" spans="1:7" x14ac:dyDescent="0.25">
      <c r="A81" s="62" t="s">
        <v>914</v>
      </c>
      <c r="B81" s="58">
        <v>35412838</v>
      </c>
      <c r="C81" s="89">
        <v>35412838</v>
      </c>
      <c r="D81" s="58">
        <v>4079047.8945999998</v>
      </c>
      <c r="E81" s="59">
        <v>32602485</v>
      </c>
      <c r="F81" s="60">
        <v>32602485</v>
      </c>
      <c r="G81" s="61">
        <v>11673951.42585</v>
      </c>
    </row>
    <row r="82" spans="1:7" x14ac:dyDescent="0.25">
      <c r="A82" s="62" t="s">
        <v>901</v>
      </c>
      <c r="B82" s="58">
        <v>4108348</v>
      </c>
      <c r="C82" s="89">
        <v>4010646</v>
      </c>
      <c r="D82" s="58">
        <v>25980247.4925</v>
      </c>
      <c r="E82" s="59">
        <v>4007404</v>
      </c>
      <c r="F82" s="60">
        <v>3990718</v>
      </c>
      <c r="G82" s="61">
        <v>285451.85690000001</v>
      </c>
    </row>
    <row r="83" spans="1:7" x14ac:dyDescent="0.25">
      <c r="A83" s="62" t="s">
        <v>915</v>
      </c>
      <c r="B83" s="58">
        <v>1530852</v>
      </c>
      <c r="C83" s="89">
        <v>1522590</v>
      </c>
      <c r="D83" s="58">
        <v>7713595.3688500002</v>
      </c>
      <c r="E83" s="59">
        <v>227870</v>
      </c>
      <c r="F83" s="60">
        <v>219607</v>
      </c>
      <c r="G83" s="61">
        <v>120986.71094999999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61EE-CF4A-4118-A834-3B0DC6E9A45E}">
  <dimension ref="A1:L88"/>
  <sheetViews>
    <sheetView workbookViewId="0">
      <selection activeCell="FD19" sqref="FD19"/>
    </sheetView>
  </sheetViews>
  <sheetFormatPr defaultRowHeight="18.75" x14ac:dyDescent="0.3"/>
  <cols>
    <col min="1" max="1" width="46.140625" style="69" customWidth="1"/>
    <col min="2" max="2" width="33.5703125" style="70" customWidth="1"/>
    <col min="3" max="3" width="31.7109375" style="71" customWidth="1"/>
    <col min="4" max="8" width="9.140625" style="66"/>
    <col min="9" max="9" width="13.140625" style="66" customWidth="1"/>
    <col min="10" max="16384" width="9.140625" style="66"/>
  </cols>
  <sheetData>
    <row r="1" spans="1:11" x14ac:dyDescent="0.3">
      <c r="A1" s="64" t="s">
        <v>916</v>
      </c>
      <c r="B1" s="65"/>
      <c r="C1" s="65"/>
    </row>
    <row r="2" spans="1:11" ht="38.25" thickBot="1" x14ac:dyDescent="0.35">
      <c r="A2" s="67" t="s">
        <v>917</v>
      </c>
      <c r="B2" s="68" t="s">
        <v>918</v>
      </c>
      <c r="C2" s="68" t="s">
        <v>919</v>
      </c>
    </row>
    <row r="3" spans="1:11" ht="19.5" thickTop="1" x14ac:dyDescent="0.3"/>
    <row r="4" spans="1:11" x14ac:dyDescent="0.3">
      <c r="A4" s="69" t="s">
        <v>920</v>
      </c>
      <c r="B4" s="70">
        <v>201</v>
      </c>
      <c r="C4" s="71">
        <v>50418.393830845802</v>
      </c>
    </row>
    <row r="5" spans="1:11" x14ac:dyDescent="0.3">
      <c r="A5" s="69" t="s">
        <v>921</v>
      </c>
      <c r="B5" s="70">
        <v>1366</v>
      </c>
      <c r="C5" s="71">
        <v>54683.410688140597</v>
      </c>
    </row>
    <row r="6" spans="1:11" x14ac:dyDescent="0.3">
      <c r="A6" s="69" t="s">
        <v>922</v>
      </c>
      <c r="B6" s="70">
        <v>72</v>
      </c>
      <c r="C6" s="71">
        <v>50214.861111111102</v>
      </c>
    </row>
    <row r="7" spans="1:11" x14ac:dyDescent="0.3">
      <c r="A7" s="69" t="s">
        <v>923</v>
      </c>
      <c r="B7" s="70">
        <v>551</v>
      </c>
      <c r="C7" s="71">
        <v>52036.335372050802</v>
      </c>
    </row>
    <row r="8" spans="1:11" x14ac:dyDescent="0.3">
      <c r="A8" s="69" t="s">
        <v>924</v>
      </c>
      <c r="B8" s="70">
        <v>189</v>
      </c>
      <c r="C8" s="71">
        <v>51788.685555555603</v>
      </c>
    </row>
    <row r="9" spans="1:11" x14ac:dyDescent="0.3">
      <c r="A9" s="69" t="s">
        <v>925</v>
      </c>
      <c r="B9" s="70">
        <v>145</v>
      </c>
      <c r="C9" s="71">
        <v>51838.289586206898</v>
      </c>
    </row>
    <row r="10" spans="1:11" x14ac:dyDescent="0.3">
      <c r="A10" s="69" t="s">
        <v>926</v>
      </c>
      <c r="B10" s="70">
        <v>169</v>
      </c>
      <c r="C10" s="71">
        <v>53985.3313609467</v>
      </c>
    </row>
    <row r="11" spans="1:11" x14ac:dyDescent="0.3">
      <c r="A11" s="69" t="s">
        <v>927</v>
      </c>
      <c r="B11" s="70">
        <v>706</v>
      </c>
      <c r="C11" s="71">
        <v>51153.974504249301</v>
      </c>
    </row>
    <row r="12" spans="1:11" x14ac:dyDescent="0.3">
      <c r="A12" s="69" t="s">
        <v>928</v>
      </c>
      <c r="B12" s="70">
        <v>127</v>
      </c>
      <c r="C12" s="71">
        <v>48571.915039370084</v>
      </c>
      <c r="K12" s="72"/>
    </row>
    <row r="13" spans="1:11" x14ac:dyDescent="0.3">
      <c r="A13" s="69" t="s">
        <v>1368</v>
      </c>
      <c r="B13" s="70">
        <v>208</v>
      </c>
      <c r="C13" s="71">
        <v>50391.436634615406</v>
      </c>
      <c r="K13" s="72"/>
    </row>
    <row r="14" spans="1:11" x14ac:dyDescent="0.3">
      <c r="A14" s="69" t="s">
        <v>929</v>
      </c>
      <c r="B14" s="70">
        <v>1492</v>
      </c>
      <c r="C14" s="71">
        <v>53230.4214410188</v>
      </c>
      <c r="J14" s="72"/>
    </row>
    <row r="15" spans="1:11" x14ac:dyDescent="0.3">
      <c r="A15" s="69" t="s">
        <v>930</v>
      </c>
      <c r="B15" s="70">
        <v>2147</v>
      </c>
      <c r="C15" s="71">
        <v>52020.787098276698</v>
      </c>
    </row>
    <row r="16" spans="1:11" x14ac:dyDescent="0.3">
      <c r="A16" s="69" t="s">
        <v>931</v>
      </c>
      <c r="B16" s="70">
        <v>110</v>
      </c>
      <c r="C16" s="71">
        <v>54072.263636363597</v>
      </c>
    </row>
    <row r="17" spans="1:11" x14ac:dyDescent="0.3">
      <c r="A17" s="69" t="s">
        <v>932</v>
      </c>
      <c r="B17" s="70">
        <v>3231</v>
      </c>
      <c r="C17" s="71">
        <v>54395.4426276698</v>
      </c>
    </row>
    <row r="18" spans="1:11" x14ac:dyDescent="0.3">
      <c r="A18" s="69" t="s">
        <v>933</v>
      </c>
      <c r="B18" s="70">
        <v>525</v>
      </c>
      <c r="C18" s="71">
        <v>53426.475485714298</v>
      </c>
    </row>
    <row r="19" spans="1:11" x14ac:dyDescent="0.3">
      <c r="A19" s="69" t="s">
        <v>934</v>
      </c>
      <c r="B19" s="70">
        <v>311</v>
      </c>
      <c r="C19" s="71">
        <v>51791.549839228297</v>
      </c>
    </row>
    <row r="20" spans="1:11" x14ac:dyDescent="0.3">
      <c r="A20" s="69" t="s">
        <v>935</v>
      </c>
      <c r="B20" s="70">
        <v>415</v>
      </c>
      <c r="C20" s="71">
        <v>50789.809638554201</v>
      </c>
    </row>
    <row r="21" spans="1:11" x14ac:dyDescent="0.3">
      <c r="A21" s="69" t="s">
        <v>936</v>
      </c>
      <c r="B21" s="70">
        <v>246</v>
      </c>
      <c r="C21" s="71">
        <v>51475.253455284561</v>
      </c>
      <c r="K21" s="72"/>
    </row>
    <row r="22" spans="1:11" x14ac:dyDescent="0.3">
      <c r="A22" s="69" t="s">
        <v>937</v>
      </c>
      <c r="B22" s="70">
        <v>293</v>
      </c>
      <c r="C22" s="71">
        <v>47999.973208191099</v>
      </c>
    </row>
    <row r="23" spans="1:11" x14ac:dyDescent="0.3">
      <c r="A23" s="69" t="s">
        <v>938</v>
      </c>
      <c r="B23" s="70">
        <v>614</v>
      </c>
      <c r="C23" s="71">
        <v>51496.477915309399</v>
      </c>
    </row>
    <row r="24" spans="1:11" x14ac:dyDescent="0.3">
      <c r="A24" s="69" t="s">
        <v>939</v>
      </c>
      <c r="B24" s="70">
        <v>67</v>
      </c>
      <c r="C24" s="71">
        <v>48346.462686567203</v>
      </c>
    </row>
    <row r="25" spans="1:11" x14ac:dyDescent="0.3">
      <c r="A25" s="69" t="s">
        <v>940</v>
      </c>
      <c r="B25" s="70">
        <v>186</v>
      </c>
      <c r="C25" s="71">
        <v>47783.510591397899</v>
      </c>
    </row>
    <row r="26" spans="1:11" x14ac:dyDescent="0.3">
      <c r="A26" s="69" t="s">
        <v>941</v>
      </c>
      <c r="B26" s="70">
        <v>1386</v>
      </c>
      <c r="C26" s="71">
        <v>52834.994971139997</v>
      </c>
    </row>
    <row r="27" spans="1:11" x14ac:dyDescent="0.3">
      <c r="A27" s="69" t="s">
        <v>942</v>
      </c>
      <c r="B27" s="70">
        <v>148</v>
      </c>
      <c r="C27" s="71">
        <v>52306.601351351397</v>
      </c>
    </row>
    <row r="28" spans="1:11" x14ac:dyDescent="0.3">
      <c r="A28" s="69" t="s">
        <v>943</v>
      </c>
      <c r="B28" s="70">
        <v>233</v>
      </c>
      <c r="C28" s="71">
        <v>50735.0729613734</v>
      </c>
    </row>
    <row r="29" spans="1:11" x14ac:dyDescent="0.3">
      <c r="A29" s="69" t="s">
        <v>944</v>
      </c>
      <c r="B29" s="70">
        <v>227</v>
      </c>
      <c r="C29" s="71">
        <v>55585.288634361197</v>
      </c>
    </row>
    <row r="30" spans="1:11" x14ac:dyDescent="0.3">
      <c r="A30" s="69" t="s">
        <v>945</v>
      </c>
      <c r="B30" s="70">
        <v>1089</v>
      </c>
      <c r="C30" s="71">
        <v>50564.370064279145</v>
      </c>
    </row>
    <row r="31" spans="1:11" x14ac:dyDescent="0.3">
      <c r="A31" s="69" t="s">
        <v>946</v>
      </c>
      <c r="B31" s="70">
        <v>67</v>
      </c>
      <c r="C31" s="71">
        <v>51400.805970149297</v>
      </c>
    </row>
    <row r="32" spans="1:11" x14ac:dyDescent="0.3">
      <c r="A32" s="69" t="s">
        <v>947</v>
      </c>
      <c r="B32" s="70">
        <v>171</v>
      </c>
      <c r="C32" s="71">
        <v>50272.905380117001</v>
      </c>
    </row>
    <row r="33" spans="1:12" x14ac:dyDescent="0.3">
      <c r="A33" s="69" t="s">
        <v>948</v>
      </c>
      <c r="B33" s="70">
        <v>77</v>
      </c>
      <c r="C33" s="71">
        <v>51037.792207792198</v>
      </c>
      <c r="H33" s="73"/>
      <c r="K33" s="72"/>
      <c r="L33" s="72"/>
    </row>
    <row r="34" spans="1:12" x14ac:dyDescent="0.3">
      <c r="A34" s="69" t="s">
        <v>949</v>
      </c>
      <c r="B34" s="70">
        <v>566</v>
      </c>
      <c r="C34" s="71">
        <v>53530.492844523003</v>
      </c>
      <c r="H34" s="73"/>
      <c r="K34" s="72"/>
    </row>
    <row r="35" spans="1:12" x14ac:dyDescent="0.3">
      <c r="A35" s="69" t="s">
        <v>950</v>
      </c>
      <c r="B35" s="70">
        <v>4433</v>
      </c>
      <c r="C35" s="71">
        <v>54632.003604782301</v>
      </c>
    </row>
    <row r="36" spans="1:12" x14ac:dyDescent="0.3">
      <c r="A36" s="69" t="s">
        <v>951</v>
      </c>
      <c r="B36" s="70">
        <v>493</v>
      </c>
      <c r="C36" s="71">
        <v>50800.695740365103</v>
      </c>
    </row>
    <row r="37" spans="1:12" x14ac:dyDescent="0.3">
      <c r="A37" s="69" t="s">
        <v>952</v>
      </c>
      <c r="B37" s="70">
        <v>59</v>
      </c>
      <c r="C37" s="71">
        <v>48002.037288135602</v>
      </c>
    </row>
    <row r="38" spans="1:12" x14ac:dyDescent="0.3">
      <c r="A38" s="69" t="s">
        <v>953</v>
      </c>
      <c r="B38" s="70">
        <v>90</v>
      </c>
      <c r="C38" s="71">
        <v>51240.611111111102</v>
      </c>
    </row>
    <row r="39" spans="1:12" x14ac:dyDescent="0.3">
      <c r="A39" s="69" t="s">
        <v>954</v>
      </c>
      <c r="B39" s="70">
        <v>161</v>
      </c>
      <c r="C39" s="71">
        <v>49760.359006211154</v>
      </c>
    </row>
    <row r="40" spans="1:12" x14ac:dyDescent="0.3">
      <c r="A40" s="69" t="s">
        <v>955</v>
      </c>
      <c r="B40" s="70">
        <v>2628</v>
      </c>
      <c r="C40" s="71">
        <v>55445.632838660596</v>
      </c>
    </row>
    <row r="41" spans="1:12" x14ac:dyDescent="0.3">
      <c r="A41" s="69" t="s">
        <v>956</v>
      </c>
      <c r="B41" s="70">
        <v>157</v>
      </c>
      <c r="C41" s="71">
        <v>53459.642993630601</v>
      </c>
      <c r="K41" s="72"/>
    </row>
    <row r="42" spans="1:12" x14ac:dyDescent="0.3">
      <c r="A42" s="69" t="s">
        <v>957</v>
      </c>
      <c r="B42" s="70">
        <v>620</v>
      </c>
      <c r="C42" s="71">
        <v>54193.762903225797</v>
      </c>
    </row>
    <row r="43" spans="1:12" x14ac:dyDescent="0.3">
      <c r="A43" s="69" t="s">
        <v>958</v>
      </c>
      <c r="B43" s="70">
        <v>752</v>
      </c>
      <c r="C43" s="71">
        <v>52595.615026595697</v>
      </c>
    </row>
    <row r="44" spans="1:12" x14ac:dyDescent="0.3">
      <c r="A44" s="69" t="s">
        <v>959</v>
      </c>
      <c r="B44" s="70">
        <v>354</v>
      </c>
      <c r="C44" s="71">
        <v>50562.181355932204</v>
      </c>
    </row>
    <row r="45" spans="1:12" x14ac:dyDescent="0.3">
      <c r="A45" s="69" t="s">
        <v>960</v>
      </c>
      <c r="B45" s="70">
        <v>161</v>
      </c>
      <c r="C45" s="71">
        <v>53859.714285714297</v>
      </c>
    </row>
    <row r="46" spans="1:12" x14ac:dyDescent="0.3">
      <c r="A46" s="69" t="s">
        <v>961</v>
      </c>
      <c r="B46" s="70">
        <v>73</v>
      </c>
      <c r="C46" s="71">
        <v>48556.506849315097</v>
      </c>
    </row>
    <row r="47" spans="1:12" x14ac:dyDescent="0.3">
      <c r="A47" s="69" t="s">
        <v>962</v>
      </c>
      <c r="B47" s="70">
        <v>1760</v>
      </c>
      <c r="C47" s="71">
        <v>54934.047295454497</v>
      </c>
    </row>
    <row r="48" spans="1:12" x14ac:dyDescent="0.3">
      <c r="A48" s="69" t="s">
        <v>963</v>
      </c>
      <c r="B48" s="70">
        <v>605</v>
      </c>
      <c r="C48" s="71">
        <v>50288.216793388601</v>
      </c>
    </row>
    <row r="49" spans="1:3" x14ac:dyDescent="0.3">
      <c r="A49" s="69" t="s">
        <v>964</v>
      </c>
      <c r="B49" s="70">
        <v>141</v>
      </c>
      <c r="C49" s="71">
        <v>53252.8056737589</v>
      </c>
    </row>
    <row r="50" spans="1:3" x14ac:dyDescent="0.3">
      <c r="A50" s="69" t="s">
        <v>965</v>
      </c>
      <c r="B50" s="70">
        <v>208</v>
      </c>
      <c r="C50" s="71">
        <v>51324.7668269231</v>
      </c>
    </row>
    <row r="51" spans="1:3" x14ac:dyDescent="0.3">
      <c r="A51" s="69" t="s">
        <v>966</v>
      </c>
      <c r="B51" s="70">
        <v>1188</v>
      </c>
      <c r="C51" s="71">
        <v>56718.848383838398</v>
      </c>
    </row>
    <row r="52" spans="1:3" x14ac:dyDescent="0.3">
      <c r="A52" s="69" t="s">
        <v>967</v>
      </c>
      <c r="B52" s="70">
        <v>44</v>
      </c>
      <c r="C52" s="71">
        <v>50199.02</v>
      </c>
    </row>
    <row r="53" spans="1:3" x14ac:dyDescent="0.3">
      <c r="A53" s="69" t="s">
        <v>968</v>
      </c>
      <c r="B53" s="70">
        <v>258</v>
      </c>
      <c r="C53" s="71">
        <v>46473.813953488403</v>
      </c>
    </row>
    <row r="54" spans="1:3" x14ac:dyDescent="0.3">
      <c r="A54" s="69" t="s">
        <v>969</v>
      </c>
      <c r="B54" s="70">
        <v>186</v>
      </c>
      <c r="C54" s="71">
        <v>47344.569892473097</v>
      </c>
    </row>
    <row r="55" spans="1:3" x14ac:dyDescent="0.3">
      <c r="A55" s="69" t="s">
        <v>970</v>
      </c>
      <c r="B55" s="70">
        <v>433</v>
      </c>
      <c r="C55" s="71">
        <v>50341.875288683601</v>
      </c>
    </row>
    <row r="56" spans="1:3" x14ac:dyDescent="0.3">
      <c r="A56" s="69" t="s">
        <v>971</v>
      </c>
      <c r="B56" s="70">
        <v>704</v>
      </c>
      <c r="C56" s="71">
        <v>54712.740056818198</v>
      </c>
    </row>
    <row r="57" spans="1:3" x14ac:dyDescent="0.3">
      <c r="A57" s="69" t="s">
        <v>972</v>
      </c>
      <c r="B57" s="70">
        <v>664</v>
      </c>
      <c r="C57" s="71">
        <v>56716.349397590398</v>
      </c>
    </row>
    <row r="58" spans="1:3" x14ac:dyDescent="0.3">
      <c r="A58" s="69" t="s">
        <v>973</v>
      </c>
      <c r="B58" s="70">
        <v>919</v>
      </c>
      <c r="C58" s="71">
        <v>51658.153710555001</v>
      </c>
    </row>
    <row r="59" spans="1:3" x14ac:dyDescent="0.3">
      <c r="A59" s="69" t="s">
        <v>974</v>
      </c>
      <c r="B59" s="70">
        <v>1768</v>
      </c>
      <c r="C59" s="71">
        <v>53909.9190441178</v>
      </c>
    </row>
    <row r="60" spans="1:3" x14ac:dyDescent="0.3">
      <c r="A60" s="69" t="s">
        <v>975</v>
      </c>
      <c r="B60" s="70">
        <v>1815</v>
      </c>
      <c r="C60" s="71">
        <v>54624.5931349862</v>
      </c>
    </row>
    <row r="61" spans="1:3" x14ac:dyDescent="0.3">
      <c r="A61" s="69" t="s">
        <v>976</v>
      </c>
      <c r="B61" s="70">
        <v>128</v>
      </c>
      <c r="C61" s="71">
        <v>49491.864765625003</v>
      </c>
    </row>
    <row r="62" spans="1:3" x14ac:dyDescent="0.3">
      <c r="A62" s="69" t="s">
        <v>977</v>
      </c>
      <c r="B62" s="70">
        <v>323</v>
      </c>
      <c r="C62" s="71">
        <v>54338.507739938097</v>
      </c>
    </row>
    <row r="63" spans="1:3" x14ac:dyDescent="0.3">
      <c r="A63" s="69" t="s">
        <v>978</v>
      </c>
      <c r="B63" s="70">
        <v>559</v>
      </c>
      <c r="C63" s="71">
        <v>54071.5581395349</v>
      </c>
    </row>
    <row r="64" spans="1:3" x14ac:dyDescent="0.3">
      <c r="A64" s="69" t="s">
        <v>979</v>
      </c>
      <c r="B64" s="70">
        <v>147</v>
      </c>
      <c r="C64" s="71">
        <v>53455.8945578231</v>
      </c>
    </row>
    <row r="65" spans="1:7" x14ac:dyDescent="0.3">
      <c r="A65" s="69" t="s">
        <v>980</v>
      </c>
      <c r="B65" s="70">
        <v>153</v>
      </c>
      <c r="C65" s="71">
        <v>55483.856209150297</v>
      </c>
    </row>
    <row r="66" spans="1:7" x14ac:dyDescent="0.3">
      <c r="A66" s="69" t="s">
        <v>981</v>
      </c>
      <c r="B66" s="70">
        <v>548</v>
      </c>
      <c r="C66" s="71">
        <v>53502.414160583998</v>
      </c>
    </row>
    <row r="67" spans="1:7" x14ac:dyDescent="0.3">
      <c r="A67" s="69" t="s">
        <v>982</v>
      </c>
      <c r="B67" s="70">
        <v>640</v>
      </c>
      <c r="C67" s="71">
        <v>52949.121874999997</v>
      </c>
    </row>
    <row r="68" spans="1:7" x14ac:dyDescent="0.3">
      <c r="A68" s="69" t="s">
        <v>983</v>
      </c>
      <c r="B68" s="70">
        <v>581</v>
      </c>
      <c r="C68" s="71">
        <v>53242.6134423408</v>
      </c>
    </row>
    <row r="69" spans="1:7" x14ac:dyDescent="0.3">
      <c r="A69" s="69" t="s">
        <v>984</v>
      </c>
      <c r="B69" s="70">
        <v>803</v>
      </c>
      <c r="C69" s="71">
        <v>52095.552926525503</v>
      </c>
    </row>
    <row r="70" spans="1:7" x14ac:dyDescent="0.3">
      <c r="A70" s="69" t="s">
        <v>985</v>
      </c>
      <c r="B70" s="70">
        <v>251</v>
      </c>
      <c r="C70" s="71">
        <v>54191.928286852599</v>
      </c>
    </row>
    <row r="71" spans="1:7" x14ac:dyDescent="0.3">
      <c r="A71" s="69" t="s">
        <v>986</v>
      </c>
      <c r="B71" s="70">
        <v>134</v>
      </c>
      <c r="C71" s="71">
        <v>49201.007462686597</v>
      </c>
    </row>
    <row r="72" spans="1:7" x14ac:dyDescent="0.3">
      <c r="A72" s="69" t="s">
        <v>987</v>
      </c>
      <c r="B72" s="70">
        <v>317</v>
      </c>
      <c r="C72" s="71">
        <v>54658.820189274396</v>
      </c>
    </row>
    <row r="73" spans="1:7" x14ac:dyDescent="0.3">
      <c r="A73" s="69" t="s">
        <v>988</v>
      </c>
      <c r="B73" s="70">
        <v>565</v>
      </c>
      <c r="C73" s="71">
        <v>55889.711504424798</v>
      </c>
    </row>
    <row r="74" spans="1:7" x14ac:dyDescent="0.3">
      <c r="A74" s="69" t="s">
        <v>989</v>
      </c>
      <c r="B74" s="70">
        <v>1134</v>
      </c>
      <c r="C74" s="71">
        <v>54577.002425044098</v>
      </c>
    </row>
    <row r="75" spans="1:7" x14ac:dyDescent="0.3">
      <c r="A75" s="69" t="s">
        <v>990</v>
      </c>
      <c r="B75" s="70">
        <v>1025</v>
      </c>
      <c r="C75" s="71">
        <v>55014.530204878101</v>
      </c>
    </row>
    <row r="76" spans="1:7" x14ac:dyDescent="0.3">
      <c r="A76" s="69" t="s">
        <v>991</v>
      </c>
      <c r="B76" s="70">
        <v>896</v>
      </c>
      <c r="C76" s="71">
        <v>47645.026015625001</v>
      </c>
    </row>
    <row r="77" spans="1:7" x14ac:dyDescent="0.3">
      <c r="A77" s="69" t="s">
        <v>992</v>
      </c>
      <c r="B77" s="70">
        <v>772</v>
      </c>
      <c r="C77" s="71">
        <v>45580.570064766798</v>
      </c>
    </row>
    <row r="79" spans="1:7" x14ac:dyDescent="0.3">
      <c r="A79" s="64" t="s">
        <v>993</v>
      </c>
      <c r="B79" s="74">
        <v>46985</v>
      </c>
      <c r="C79" s="75">
        <v>53185</v>
      </c>
      <c r="G79" s="72"/>
    </row>
    <row r="81" spans="1:3" ht="15" x14ac:dyDescent="0.25">
      <c r="A81" s="76" t="s">
        <v>994</v>
      </c>
      <c r="B81" s="77"/>
      <c r="C81" s="77"/>
    </row>
    <row r="82" spans="1:3" ht="15" x14ac:dyDescent="0.25">
      <c r="A82" s="78" t="s">
        <v>995</v>
      </c>
      <c r="B82" s="79"/>
      <c r="C82" s="79"/>
    </row>
    <row r="83" spans="1:3" ht="15" x14ac:dyDescent="0.25">
      <c r="A83" s="78" t="s">
        <v>996</v>
      </c>
      <c r="B83" s="79"/>
      <c r="C83" s="79"/>
    </row>
    <row r="84" spans="1:3" ht="15" x14ac:dyDescent="0.25">
      <c r="A84" s="78"/>
      <c r="B84" s="79"/>
      <c r="C84" s="79"/>
    </row>
    <row r="85" spans="1:3" ht="15.75" x14ac:dyDescent="0.25">
      <c r="A85" s="80" t="s">
        <v>997</v>
      </c>
      <c r="B85" s="80"/>
      <c r="C85" s="80"/>
    </row>
    <row r="86" spans="1:3" ht="15.75" x14ac:dyDescent="0.25">
      <c r="A86" s="80" t="s">
        <v>998</v>
      </c>
      <c r="B86" s="80"/>
      <c r="C86" s="80"/>
    </row>
    <row r="87" spans="1:3" ht="15.75" x14ac:dyDescent="0.25">
      <c r="A87" s="80"/>
      <c r="B87" s="80"/>
      <c r="C87" s="80"/>
    </row>
    <row r="88" spans="1:3" ht="15.75" x14ac:dyDescent="0.25">
      <c r="A88" s="80" t="s">
        <v>999</v>
      </c>
      <c r="B88" s="80"/>
      <c r="C88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FY21 Expenditures</vt:lpstr>
      <vt:lpstr>FY21 Exp Codes </vt:lpstr>
      <vt:lpstr>FY21 Revenues</vt:lpstr>
      <vt:lpstr>FY21 Rev Codes</vt:lpstr>
      <vt:lpstr>FY21 Fund Balance</vt:lpstr>
      <vt:lpstr>FY21 Teachers and Avg Salary</vt:lpstr>
      <vt:lpstr>'FY21 Exp Codes '!Print_Area</vt:lpstr>
      <vt:lpstr>'FY21 Rev Codes'!Print_Area</vt:lpstr>
      <vt:lpstr>'FY21 Exp Codes '!Print_Titles</vt:lpstr>
      <vt:lpstr>'FY21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2024-10-25T13:20:38Z</dcterms:created>
  <dcterms:modified xsi:type="dcterms:W3CDTF">2025-12-05T21:19:11Z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2024-10-25T13:55:43Z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4390b5fa-b598-4580-80a0-76b5e8d46757</vt:lpwstr>
  </property>
  <property fmtid="{D5CDD505-2E9C-101B-9397-08002B2CF9AE}" pid="8" name="MSIP_Label_1c8b0b85-d75e-4e7c-989b-349f33915dc1_ContentBits">
    <vt:lpwstr>0</vt:lpwstr>
  </property>
</Properties>
</file>